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Mode d'emploi" state="visible" r:id="rId4"/>
    <sheet sheetId="2" name="Saisie mensuelle" state="visible" r:id="rId5"/>
    <sheet sheetId="3" name="Année N-1" state="visible" r:id="rId6"/>
    <sheet sheetId="4" name="Synthèse annuelle" state="visible" r:id="rId7"/>
    <sheet sheetId="5" name="Réf. branche" state="visible" r:id="rId8"/>
  </sheets>
  <calcPr calcId="171027"/>
</workbook>
</file>

<file path=xl/sharedStrings.xml><?xml version="1.0" encoding="utf-8"?>
<sst xmlns="http://schemas.openxmlformats.org/spreadsheetml/2006/main" count="104" uniqueCount="76">
  <si>
    <t>CALCUL DES TAUX DE FRÉQUENCE ET DE GRAVITÉ (TF / TG) - Accidents du travail</t>
  </si>
  <si>
    <t>Modèle gratuit Roméo Labs - romeolabs.app - Définitions et formules officielles INRS / CNAM (branche AT-MP).</t>
  </si>
  <si>
    <t/>
  </si>
  <si>
    <t>À QUOI SERT CE CLASSEUR</t>
  </si>
  <si>
    <t>Suivre mois par mois la sinistralité accidents du travail et calculer automatiquement vos taux de fréquence (TF), de gravité (TG) et votre indice de fréquence (IF). Le classeur cumule l'année, vous compare à l'année précédente (N-1) et à la moyenne de votre secteur (données CNAM).</t>
  </si>
  <si>
    <t>COMMENT L'UTILISER (3 étapes)</t>
  </si>
  <si>
    <t>1. Onglet « Saisie mensuelle » : chaque mois, renseignez les cellules à fond bleu clair (effectif, heures réellement travaillées, AT avec arrêt, jours d'arrêt calendaires). Les colonnes TF / IF / TG se calculent toutes seules.</t>
  </si>
  <si>
    <t>2. Onglet « Année N-1 » : reportez les chiffres de l'an dernier (ou laissez vide la première année).</t>
  </si>
  <si>
    <t>3. Onglet « Synthèse annuelle » : choisissez votre secteur dans la liste déroulante. Vous lisez vos taux cumulés, l'écart avec N-1 et l'écart avec votre branche (rouge si au-dessus du secteur).</t>
  </si>
  <si>
    <t>LES 4 INDICATEURS ET LEURS FORMULES (source INRS)</t>
  </si>
  <si>
    <t>Taux de fréquence (TF) = nombre d'AT avec arrêt x 1 000 000 / nombre d'heures réellement travaillées.</t>
  </si>
  <si>
    <t>Taux de gravité (TG) = nombre de journées calendaires perdues x 1 000 / nombre d'heures réellement travaillées. Seuils INRS : TG &lt; 1 acceptable, 1 à 2 vigilance, &gt; 2 plan d'action prioritaire.</t>
  </si>
  <si>
    <t>Indice de fréquence (IF) = nombre d'AT avec arrêt x 1 000 / effectif salarié moyen. C'est l'indicateur que la CNAM publie par secteur.</t>
  </si>
  <si>
    <t>Indice de gravité (IG, option) = somme des taux d'IP x 1 000 000 / heures travaillées. Saisir le taux d'IP en points de % (une IP de 8 % se saisit 8).</t>
  </si>
  <si>
    <t>CE QUI COMPTE DANS LE CALCUL (règles CNAM / INRS)</t>
  </si>
  <si>
    <t>AT pris en compte : accidents du travail AVEC ARRÊT (« premier règlement »), soit au moins 1 jour d'arrêt au-delà du jour de l'accident. On compte des accidents, pas des victimes.</t>
  </si>
  <si>
    <t>Jours perdus (TG) : journées CALENDAIRES (week-ends et fériés inclus), du lendemain de l'accident (J+1) à la reprise. Pas de jours ouvrés.</t>
  </si>
  <si>
    <t>Heures travaillées : heures RÉELLEMENT travaillées (hors congés, RTT, maladie). À défaut, estimez : effectif moyen x heures par salarié (~1 600 h/an pour un temps plein, à ajuster).</t>
  </si>
  <si>
    <t>EXCLUSIONS : les accidents de TRAJET sont comptés à part (hors TF/TG/IF). Les accidents de MISSION sont inclus. Une rechute n'est pas un nouvel accident (numérateur TF), mais ses jours pèsent sur le TG.</t>
  </si>
  <si>
    <t>Cohérence : numérateur et dénominateur doivent couvrir le même périmètre et la même période (si vous comptez les intérimaires, comptez aussi leurs heures).</t>
  </si>
  <si>
    <t>SOURCES</t>
  </si>
  <si>
    <t>INRS - AT-MP, Statistiques nationales : inrs.fr/demarche/atmp/statistiques-nationales.html</t>
  </si>
  <si>
    <t>CNAM / Assurance Maladie - Risques professionnels : assurance-maladie.ameli.fr (Sinistralité AT-MP par CTN ; Rapport annuel AT-MP 2024, publié nov. 2025).</t>
  </si>
  <si>
    <t>Données de branche pré-remplies (onglet Réf. branche) = CNAM, Sinistralité 2023 (étude 2024-104). IF national 2024 = 26,4 (repère national, non décliné par secteur).</t>
  </si>
  <si>
    <t>Mois</t>
  </si>
  <si>
    <t>Effectif moyen</t>
  </si>
  <si>
    <t>Heures réellement travaillées</t>
  </si>
  <si>
    <t>AT avec arrêt</t>
  </si>
  <si>
    <t>AT sans arrêt (option)</t>
  </si>
  <si>
    <t>Jours d'arrêt (calendaires)</t>
  </si>
  <si>
    <t>Nouvelles IP en % (option)</t>
  </si>
  <si>
    <t>TF</t>
  </si>
  <si>
    <t>IF</t>
  </si>
  <si>
    <t>TG</t>
  </si>
  <si>
    <t>IG (option)</t>
  </si>
  <si>
    <t>Janvier</t>
  </si>
  <si>
    <t>Février</t>
  </si>
  <si>
    <t>Mars</t>
  </si>
  <si>
    <t>Avril</t>
  </si>
  <si>
    <t>Mai</t>
  </si>
  <si>
    <t>Juin</t>
  </si>
  <si>
    <t>Juillet</t>
  </si>
  <si>
    <t>Août</t>
  </si>
  <si>
    <t>Septembre</t>
  </si>
  <si>
    <t>Octobre</t>
  </si>
  <si>
    <t>Novembre</t>
  </si>
  <si>
    <t>Décembre</t>
  </si>
  <si>
    <t>Cumul année N</t>
  </si>
  <si>
    <t>Cumul année N-1</t>
  </si>
  <si>
    <t>Secteur sélectionné :</t>
  </si>
  <si>
    <t>Bâtiment &amp; travaux publics</t>
  </si>
  <si>
    <t>Indicateur</t>
  </si>
  <si>
    <t>Votre année N</t>
  </si>
  <si>
    <t>Objectif</t>
  </si>
  <si>
    <t>Année N-1</t>
  </si>
  <si>
    <t>Évolution N vs N-1</t>
  </si>
  <si>
    <t>Moyenne de votre branche</t>
  </si>
  <si>
    <t>Écart vs branche</t>
  </si>
  <si>
    <t>Taux de fréquence (TF)</t>
  </si>
  <si>
    <t>Indice de fréquence (IF)</t>
  </si>
  <si>
    <t>Taux de gravité (TG)</t>
  </si>
  <si>
    <t>Négatif = amélioration. Le cumul annuel est l'indicateur fiable. Repères de branche : CNAM, Sinistralité 2023.</t>
  </si>
  <si>
    <t>Secteur (CTN)</t>
  </si>
  <si>
    <t>IF de branche</t>
  </si>
  <si>
    <t>TF de branche</t>
  </si>
  <si>
    <t>TG de branche</t>
  </si>
  <si>
    <t>Tous secteurs (moyenne nationale)</t>
  </si>
  <si>
    <t>Intérim · santé · action sociale · nettoyage</t>
  </si>
  <si>
    <t>Transports · eau · gaz · élec · communication</t>
  </si>
  <si>
    <t>Bois · papier-carton · textile · cuirs</t>
  </si>
  <si>
    <t>Services · commerces · alimentation</t>
  </si>
  <si>
    <t>Métallurgie</t>
  </si>
  <si>
    <t>Chimie · caoutchouc · plasturgie</t>
  </si>
  <si>
    <t>Commerce non alimentaire</t>
  </si>
  <si>
    <t>Banques · assurances · administrations</t>
  </si>
  <si>
    <t>Valeurs sectorielles = CNAM / Assurance Maladie, Sinistralité AT-MP 2023 (étude 2024-104). IF national 2024 = 26,4 (repère national, non décliné par secteur).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</si>
</sst>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color theme="1"/>
      <family val="2"/>
      <scheme val="minor"/>
      <sz val="11"/>
      <name val="Calibri"/>
    </font>
    <font>
      <b/>
      <color rgb="FF1A2230"/>
      <sz val="16"/>
    </font>
    <font>
      <color rgb="FF1A2230"/>
      <sz val="11"/>
    </font>
    <font>
      <b/>
      <color rgb="FF1A2230"/>
      <sz val="12"/>
    </font>
    <font>
      <b/>
      <color rgb="FFFFFFFF"/>
      <sz val="11"/>
    </font>
    <font/>
    <font>
      <b/>
    </font>
    <font>
      <i/>
      <color rgb="FF6B7280"/>
      <sz val="9"/>
    </font>
  </fonts>
  <fills count="5">
    <fill>
      <patternFill patternType="none"/>
    </fill>
    <fill>
      <patternFill patternType="gray125"/>
    </fill>
    <fill>
      <patternFill patternType="solid">
        <fgColor rgb="FF1A2230"/>
      </patternFill>
    </fill>
    <fill>
      <patternFill patternType="solid">
        <fgColor rgb="FFB9C2D0"/>
      </patternFill>
    </fill>
    <fill>
      <patternFill patternType="solid">
        <fgColor rgb="FFE8F0FE"/>
      </patternFill>
    </fill>
  </fills>
  <borders count="3">
    <border>
      <left/>
      <right/>
      <top/>
      <bottom/>
      <diagonal/>
    </border>
    <border>
      <left style="thin">
        <color rgb="FFD0D5DD"/>
      </left>
      <right style="thin">
        <color rgb="FFD0D5DD"/>
      </right>
      <top style="thin">
        <color rgb="FFD0D5DD"/>
      </top>
      <bottom style="thin">
        <color rgb="FFD0D5DD"/>
      </bottom>
      <diagonal/>
    </border>
    <border>
      <left/>
      <right/>
      <top style="medium">
        <color rgb="FF1A2230"/>
      </top>
      <bottom/>
      <diagonal/>
    </border>
  </borders>
  <cellStyleXfs count="1">
    <xf numFmtId="0" fontId="0" fillId="0" borderId="0"/>
  </cellStyleXfs>
  <cellXfs count="21">
    <xf numFmtId="0" fontId="0" fillId="0" borderId="0" xfId="0"/>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0" xfId="0" applyFont="1"/>
    <xf numFmtId="0" fontId="0" fillId="4" borderId="1" xfId="0" applyFill="1" applyBorder="1" applyProtection="1">
      <protection locked="0"/>
    </xf>
    <xf numFmtId="3" fontId="0" fillId="4" borderId="1" xfId="0" applyNumberFormat="1" applyFill="1" applyBorder="1" applyProtection="1">
      <protection locked="0"/>
    </xf>
    <xf numFmtId="164" fontId="0" fillId="0" borderId="0" xfId="0" applyNumberFormat="1" applyProtection="1"/>
    <xf numFmtId="2" fontId="0" fillId="0" borderId="0" xfId="0" applyNumberFormat="1" applyProtection="1"/>
    <xf numFmtId="0" fontId="6" fillId="0" borderId="2" xfId="0" applyFont="1" applyBorder="1"/>
    <xf numFmtId="3" fontId="6" fillId="0" borderId="2" xfId="0" applyNumberFormat="1" applyFont="1" applyBorder="1"/>
    <xf numFmtId="164" fontId="6" fillId="0" borderId="2" xfId="0" applyNumberFormat="1" applyFont="1" applyBorder="1" applyProtection="1"/>
    <xf numFmtId="2" fontId="6" fillId="0" borderId="2" xfId="0" applyNumberFormat="1" applyFont="1" applyBorder="1" applyProtection="1"/>
    <xf numFmtId="0" fontId="6" fillId="0" borderId="0" xfId="0" applyFont="1"/>
    <xf numFmtId="164" fontId="0" fillId="4" borderId="1" xfId="0" applyNumberFormat="1" applyFill="1" applyBorder="1" applyProtection="1">
      <protection locked="0"/>
    </xf>
    <xf numFmtId="2" fontId="0" fillId="4" borderId="1" xfId="0" applyNumberFormat="1" applyFill="1" applyBorder="1" applyProtection="1">
      <protection locked="0"/>
    </xf>
    <xf numFmtId="0" fontId="7" fillId="0" borderId="0" xfId="0" applyFont="1"/>
    <xf numFmtId="164" fontId="0" fillId="0" borderId="0" xfId="0" applyNumberFormat="1"/>
    <xf numFmtId="0" fontId="7" fillId="0" borderId="0" xfId="0" applyFont="1" applyAlignment="1">
      <alignment wrapText="1"/>
    </xf>
  </cellXfs>
  <cellStyles count="1">
    <cellStyle name="Normal" xfId="0" builtinId="0"/>
  </cellStyles>
  <dxfs count="3">
    <dxf>
      <font>
        <b/>
        <color rgb="FF9C0006"/>
      </font>
      <fill>
        <patternFill patternType="solid">
          <bgColor rgb="FFFFC7CE"/>
        </patternFill>
      </fill>
    </dxf>
    <dxf>
      <font>
        <b/>
        <color rgb="FF9C0006"/>
      </font>
      <fill>
        <patternFill patternType="solid">
          <bgColor rgb="FFFFC7CE"/>
        </patternFill>
      </fill>
    </dxf>
    <dxf>
      <font>
        <b/>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B7280"/>
  </sheetPr>
  <dimension ref="B1:B28"/>
  <sheetViews>
    <sheetView workbookViewId="0" showGridLines="0"/>
  </sheetViews>
  <sheetFormatPr defaultRowHeight="15" outlineLevelRow="0" outlineLevelCol="0" x14ac:dyDescent="55"/>
  <cols>
    <col min="1" max="1" width="3" customWidth="1"/>
    <col min="2" max="2" width="95" customWidth="1"/>
  </cols>
  <sheetData>
    <row r="1" ht="24" customHeight="1" spans="2:2" x14ac:dyDescent="0.25">
      <c r="B1" s="1" t="s">
        <v>0</v>
      </c>
    </row>
    <row r="2" spans="2:2" x14ac:dyDescent="0.25">
      <c r="B2" s="2" t="s">
        <v>1</v>
      </c>
    </row>
    <row r="3" spans="2:2" x14ac:dyDescent="0.25">
      <c r="B3" s="2" t="s">
        <v>2</v>
      </c>
    </row>
    <row r="4" spans="2:2" x14ac:dyDescent="0.25">
      <c r="B4" s="3" t="s">
        <v>3</v>
      </c>
    </row>
    <row r="5" spans="2:2" x14ac:dyDescent="0.25">
      <c r="B5" s="2" t="s">
        <v>4</v>
      </c>
    </row>
    <row r="6" spans="2:2" x14ac:dyDescent="0.25">
      <c r="B6" s="2" t="s">
        <v>2</v>
      </c>
    </row>
    <row r="7" spans="2:2" x14ac:dyDescent="0.25">
      <c r="B7" s="3" t="s">
        <v>5</v>
      </c>
    </row>
    <row r="8" spans="2:2" x14ac:dyDescent="0.25">
      <c r="B8" s="2" t="s">
        <v>6</v>
      </c>
    </row>
    <row r="9" spans="2:2" x14ac:dyDescent="0.25">
      <c r="B9" s="2" t="s">
        <v>7</v>
      </c>
    </row>
    <row r="10" spans="2:2" x14ac:dyDescent="0.25">
      <c r="B10" s="2" t="s">
        <v>8</v>
      </c>
    </row>
    <row r="11" spans="2:2" x14ac:dyDescent="0.25">
      <c r="B11" s="2" t="s">
        <v>2</v>
      </c>
    </row>
    <row r="12" spans="2:2" x14ac:dyDescent="0.25">
      <c r="B12" s="3" t="s">
        <v>9</v>
      </c>
    </row>
    <row r="13" spans="2:2" x14ac:dyDescent="0.25">
      <c r="B13" s="2" t="s">
        <v>10</v>
      </c>
    </row>
    <row r="14" spans="2:2" x14ac:dyDescent="0.25">
      <c r="B14" s="2" t="s">
        <v>11</v>
      </c>
    </row>
    <row r="15" spans="2:2" x14ac:dyDescent="0.25">
      <c r="B15" s="2" t="s">
        <v>12</v>
      </c>
    </row>
    <row r="16" spans="2:2" x14ac:dyDescent="0.25">
      <c r="B16" s="2" t="s">
        <v>13</v>
      </c>
    </row>
    <row r="17" spans="2:2" x14ac:dyDescent="0.25">
      <c r="B17" s="2" t="s">
        <v>2</v>
      </c>
    </row>
    <row r="18" spans="2:2" x14ac:dyDescent="0.25">
      <c r="B18" s="3" t="s">
        <v>14</v>
      </c>
    </row>
    <row r="19" spans="2:2" x14ac:dyDescent="0.25">
      <c r="B19" s="2" t="s">
        <v>15</v>
      </c>
    </row>
    <row r="20" spans="2:2" x14ac:dyDescent="0.25">
      <c r="B20" s="2" t="s">
        <v>16</v>
      </c>
    </row>
    <row r="21" spans="2:2" x14ac:dyDescent="0.25">
      <c r="B21" s="2" t="s">
        <v>17</v>
      </c>
    </row>
    <row r="22" spans="2:2" x14ac:dyDescent="0.25">
      <c r="B22" s="2" t="s">
        <v>18</v>
      </c>
    </row>
    <row r="23" spans="2:2" x14ac:dyDescent="0.25">
      <c r="B23" s="2" t="s">
        <v>19</v>
      </c>
    </row>
    <row r="24" spans="2:2" x14ac:dyDescent="0.25">
      <c r="B24" s="2" t="s">
        <v>2</v>
      </c>
    </row>
    <row r="25" spans="2:2" x14ac:dyDescent="0.25">
      <c r="B25" s="3" t="s">
        <v>20</v>
      </c>
    </row>
    <row r="26" spans="2:2" x14ac:dyDescent="0.25">
      <c r="B26" s="2" t="s">
        <v>21</v>
      </c>
    </row>
    <row r="27" spans="2:2" x14ac:dyDescent="0.25">
      <c r="B27" s="2" t="s">
        <v>22</v>
      </c>
    </row>
    <row r="28" spans="2:2" x14ac:dyDescent="0.25">
      <c r="B28" s="2" t="s">
        <v>23</v>
      </c>
    </row>
  </sheetData>
  <sheetProtection sheet="1"/>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563EB"/>
  </sheetPr>
  <dimension ref="A1:K14"/>
  <sheetViews>
    <sheetView workbookViewId="0">
      <pane xSplit="1" ySplit="1" topLeftCell="B2" activePane="bottomRight" state="frozen"/>
      <selection pane="bottomRight"/>
    </sheetView>
  </sheetViews>
  <sheetFormatPr defaultRowHeight="15" outlineLevelRow="0" outlineLevelCol="0" x14ac:dyDescent="55"/>
  <cols>
    <col min="1" max="1" width="14" customWidth="1"/>
    <col min="2" max="2" width="13" customWidth="1"/>
    <col min="3" max="3" width="16" customWidth="1"/>
    <col min="4" max="11" width="13" customWidth="1"/>
  </cols>
  <sheetData>
    <row r="1" spans="1:11" x14ac:dyDescent="0.25">
      <c r="A1" s="4" t="s">
        <v>24</v>
      </c>
      <c r="B1" s="4" t="s">
        <v>25</v>
      </c>
      <c r="C1" s="4" t="s">
        <v>26</v>
      </c>
      <c r="D1" s="4" t="s">
        <v>27</v>
      </c>
      <c r="E1" s="5" t="s">
        <v>28</v>
      </c>
      <c r="F1" s="4" t="s">
        <v>29</v>
      </c>
      <c r="G1" s="5" t="s">
        <v>30</v>
      </c>
      <c r="H1" s="4" t="s">
        <v>31</v>
      </c>
      <c r="I1" s="4" t="s">
        <v>32</v>
      </c>
      <c r="J1" s="4" t="s">
        <v>33</v>
      </c>
      <c r="K1" s="5" t="s">
        <v>34</v>
      </c>
    </row>
    <row r="2" spans="1:11" x14ac:dyDescent="0.25">
      <c r="A2" s="6" t="s">
        <v>35</v>
      </c>
      <c r="B2" s="7"/>
      <c r="C2" s="8"/>
      <c r="D2" s="7"/>
      <c r="E2" s="7"/>
      <c r="F2" s="7"/>
      <c r="G2" s="7"/>
      <c r="H2" s="9">
        <f>IF(C2=0,"",D2*1000000/C2)</f>
      </c>
      <c r="I2" s="9">
        <f>IF(B2=0,"",D2*1000/B2)</f>
      </c>
      <c r="J2" s="10">
        <f>IF(C2=0,"",F2*1000/C2)</f>
      </c>
      <c r="K2" s="9">
        <f>IF(C2=0,"",G2*1000000/C2)</f>
      </c>
    </row>
    <row r="3" spans="1:11" x14ac:dyDescent="0.25">
      <c r="A3" s="6" t="s">
        <v>36</v>
      </c>
      <c r="B3" s="7"/>
      <c r="C3" s="8"/>
      <c r="D3" s="7"/>
      <c r="E3" s="7"/>
      <c r="F3" s="7"/>
      <c r="G3" s="7"/>
      <c r="H3" s="9">
        <f>IF(C3=0,"",D3*1000000/C3)</f>
      </c>
      <c r="I3" s="9">
        <f>IF(B3=0,"",D3*1000/B3)</f>
      </c>
      <c r="J3" s="10">
        <f>IF(C3=0,"",F3*1000/C3)</f>
      </c>
      <c r="K3" s="9">
        <f>IF(C3=0,"",G3*1000000/C3)</f>
      </c>
    </row>
    <row r="4" spans="1:11" x14ac:dyDescent="0.25">
      <c r="A4" s="6" t="s">
        <v>37</v>
      </c>
      <c r="B4" s="7"/>
      <c r="C4" s="8"/>
      <c r="D4" s="7"/>
      <c r="E4" s="7"/>
      <c r="F4" s="7"/>
      <c r="G4" s="7"/>
      <c r="H4" s="9">
        <f>IF(C4=0,"",D4*1000000/C4)</f>
      </c>
      <c r="I4" s="9">
        <f>IF(B4=0,"",D4*1000/B4)</f>
      </c>
      <c r="J4" s="10">
        <f>IF(C4=0,"",F4*1000/C4)</f>
      </c>
      <c r="K4" s="9">
        <f>IF(C4=0,"",G4*1000000/C4)</f>
      </c>
    </row>
    <row r="5" spans="1:11" x14ac:dyDescent="0.25">
      <c r="A5" s="6" t="s">
        <v>38</v>
      </c>
      <c r="B5" s="7"/>
      <c r="C5" s="8"/>
      <c r="D5" s="7"/>
      <c r="E5" s="7"/>
      <c r="F5" s="7"/>
      <c r="G5" s="7"/>
      <c r="H5" s="9">
        <f>IF(C5=0,"",D5*1000000/C5)</f>
      </c>
      <c r="I5" s="9">
        <f>IF(B5=0,"",D5*1000/B5)</f>
      </c>
      <c r="J5" s="10">
        <f>IF(C5=0,"",F5*1000/C5)</f>
      </c>
      <c r="K5" s="9">
        <f>IF(C5=0,"",G5*1000000/C5)</f>
      </c>
    </row>
    <row r="6" spans="1:11" x14ac:dyDescent="0.25">
      <c r="A6" s="6" t="s">
        <v>39</v>
      </c>
      <c r="B6" s="7"/>
      <c r="C6" s="8"/>
      <c r="D6" s="7"/>
      <c r="E6" s="7"/>
      <c r="F6" s="7"/>
      <c r="G6" s="7"/>
      <c r="H6" s="9">
        <f>IF(C6=0,"",D6*1000000/C6)</f>
      </c>
      <c r="I6" s="9">
        <f>IF(B6=0,"",D6*1000/B6)</f>
      </c>
      <c r="J6" s="10">
        <f>IF(C6=0,"",F6*1000/C6)</f>
      </c>
      <c r="K6" s="9">
        <f>IF(C6=0,"",G6*1000000/C6)</f>
      </c>
    </row>
    <row r="7" spans="1:11" x14ac:dyDescent="0.25">
      <c r="A7" s="6" t="s">
        <v>40</v>
      </c>
      <c r="B7" s="7"/>
      <c r="C7" s="8"/>
      <c r="D7" s="7"/>
      <c r="E7" s="7"/>
      <c r="F7" s="7"/>
      <c r="G7" s="7"/>
      <c r="H7" s="9">
        <f>IF(C7=0,"",D7*1000000/C7)</f>
      </c>
      <c r="I7" s="9">
        <f>IF(B7=0,"",D7*1000/B7)</f>
      </c>
      <c r="J7" s="10">
        <f>IF(C7=0,"",F7*1000/C7)</f>
      </c>
      <c r="K7" s="9">
        <f>IF(C7=0,"",G7*1000000/C7)</f>
      </c>
    </row>
    <row r="8" spans="1:11" x14ac:dyDescent="0.25">
      <c r="A8" s="6" t="s">
        <v>41</v>
      </c>
      <c r="B8" s="7"/>
      <c r="C8" s="8"/>
      <c r="D8" s="7"/>
      <c r="E8" s="7"/>
      <c r="F8" s="7"/>
      <c r="G8" s="7"/>
      <c r="H8" s="9">
        <f>IF(C8=0,"",D8*1000000/C8)</f>
      </c>
      <c r="I8" s="9">
        <f>IF(B8=0,"",D8*1000/B8)</f>
      </c>
      <c r="J8" s="10">
        <f>IF(C8=0,"",F8*1000/C8)</f>
      </c>
      <c r="K8" s="9">
        <f>IF(C8=0,"",G8*1000000/C8)</f>
      </c>
    </row>
    <row r="9" spans="1:11" x14ac:dyDescent="0.25">
      <c r="A9" s="6" t="s">
        <v>42</v>
      </c>
      <c r="B9" s="7"/>
      <c r="C9" s="8"/>
      <c r="D9" s="7"/>
      <c r="E9" s="7"/>
      <c r="F9" s="7"/>
      <c r="G9" s="7"/>
      <c r="H9" s="9">
        <f>IF(C9=0,"",D9*1000000/C9)</f>
      </c>
      <c r="I9" s="9">
        <f>IF(B9=0,"",D9*1000/B9)</f>
      </c>
      <c r="J9" s="10">
        <f>IF(C9=0,"",F9*1000/C9)</f>
      </c>
      <c r="K9" s="9">
        <f>IF(C9=0,"",G9*1000000/C9)</f>
      </c>
    </row>
    <row r="10" spans="1:11" x14ac:dyDescent="0.25">
      <c r="A10" s="6" t="s">
        <v>43</v>
      </c>
      <c r="B10" s="7"/>
      <c r="C10" s="8"/>
      <c r="D10" s="7"/>
      <c r="E10" s="7"/>
      <c r="F10" s="7"/>
      <c r="G10" s="7"/>
      <c r="H10" s="9">
        <f>IF(C10=0,"",D10*1000000/C10)</f>
      </c>
      <c r="I10" s="9">
        <f>IF(B10=0,"",D10*1000/B10)</f>
      </c>
      <c r="J10" s="10">
        <f>IF(C10=0,"",F10*1000/C10)</f>
      </c>
      <c r="K10" s="9">
        <f>IF(C10=0,"",G10*1000000/C10)</f>
      </c>
    </row>
    <row r="11" spans="1:11" x14ac:dyDescent="0.25">
      <c r="A11" s="6" t="s">
        <v>44</v>
      </c>
      <c r="B11" s="7"/>
      <c r="C11" s="8"/>
      <c r="D11" s="7"/>
      <c r="E11" s="7"/>
      <c r="F11" s="7"/>
      <c r="G11" s="7"/>
      <c r="H11" s="9">
        <f>IF(C11=0,"",D11*1000000/C11)</f>
      </c>
      <c r="I11" s="9">
        <f>IF(B11=0,"",D11*1000/B11)</f>
      </c>
      <c r="J11" s="10">
        <f>IF(C11=0,"",F11*1000/C11)</f>
      </c>
      <c r="K11" s="9">
        <f>IF(C11=0,"",G11*1000000/C11)</f>
      </c>
    </row>
    <row r="12" spans="1:11" x14ac:dyDescent="0.25">
      <c r="A12" s="6" t="s">
        <v>45</v>
      </c>
      <c r="B12" s="7"/>
      <c r="C12" s="8"/>
      <c r="D12" s="7"/>
      <c r="E12" s="7"/>
      <c r="F12" s="7"/>
      <c r="G12" s="7"/>
      <c r="H12" s="9">
        <f>IF(C12=0,"",D12*1000000/C12)</f>
      </c>
      <c r="I12" s="9">
        <f>IF(B12=0,"",D12*1000/B12)</f>
      </c>
      <c r="J12" s="10">
        <f>IF(C12=0,"",F12*1000/C12)</f>
      </c>
      <c r="K12" s="9">
        <f>IF(C12=0,"",G12*1000000/C12)</f>
      </c>
    </row>
    <row r="13" spans="1:11" x14ac:dyDescent="0.25">
      <c r="A13" s="6" t="s">
        <v>46</v>
      </c>
      <c r="B13" s="7"/>
      <c r="C13" s="8"/>
      <c r="D13" s="7"/>
      <c r="E13" s="7"/>
      <c r="F13" s="7"/>
      <c r="G13" s="7"/>
      <c r="H13" s="9">
        <f>IF(C13=0,"",D13*1000000/C13)</f>
      </c>
      <c r="I13" s="9">
        <f>IF(B13=0,"",D13*1000/B13)</f>
      </c>
      <c r="J13" s="10">
        <f>IF(C13=0,"",F13*1000/C13)</f>
      </c>
      <c r="K13" s="9">
        <f>IF(C13=0,"",G13*1000000/C13)</f>
      </c>
    </row>
    <row r="14" spans="1:11" x14ac:dyDescent="0.25">
      <c r="A14" s="11" t="s">
        <v>47</v>
      </c>
      <c r="B14" s="11">
        <f>IF(COUNT(B2:B13)=0,"",AVERAGE(B2:B13))</f>
      </c>
      <c r="C14" s="12">
        <f>SUM(C2:C13)</f>
      </c>
      <c r="D14" s="11">
        <f>SUM(D2:D13)</f>
      </c>
      <c r="E14" s="11">
        <f>SUM(E2:E13)</f>
      </c>
      <c r="F14" s="11">
        <f>SUM(F2:F13)</f>
      </c>
      <c r="G14" s="11">
        <f>SUM(G2:G13)</f>
      </c>
      <c r="H14" s="13">
        <f>IF(SUM(C2:C13)=0,"",SUM(D2:D13)*1000000/SUM(C2:C13))</f>
      </c>
      <c r="I14" s="13">
        <f>IF(COUNT(B2:B13)=0,"",SUM(D2:D13)*1000/AVERAGE(B2:B13))</f>
      </c>
      <c r="J14" s="14">
        <f>IF(SUM(C2:C13)=0,"",SUM(F2:F13)*1000/SUM(C2:C13))</f>
      </c>
      <c r="K14" s="13">
        <f>IF(SUM(C2:C13)=0,"",SUM(G2:G13)*1000000/SUM(C2:C13))</f>
      </c>
    </row>
  </sheetData>
  <sheetProtection sheet="1"/>
  <dataValidations count="2">
    <dataValidation type="decimal" operator="greaterThanOrEqual" allowBlank="1" showErrorMessage="1" errorStyle="warning" errorTitle="Valeur attendue" error="Saisissez une valeur positive (ou laissez vide)." sqref="B10:G13">
      <formula1>0</formula1>
    </dataValidation>
    <dataValidation type="decimal" operator="greaterThanOrEqual" allowBlank="1" showErrorMessage="1" errorStyle="warning" errorTitle="Valeur attendue" error="Saisissez une valeur positive (ou laissez vide)." sqref="B2:G13">
      <formula1>0</formula1>
    </dataValidation>
  </dataValidation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A3AF"/>
  </sheetPr>
  <dimension ref="A1:K14"/>
  <sheetViews>
    <sheetView workbookViewId="0">
      <pane xSplit="1" ySplit="1" topLeftCell="B2" activePane="bottomRight" state="frozen"/>
      <selection pane="bottomRight"/>
    </sheetView>
  </sheetViews>
  <sheetFormatPr defaultRowHeight="15" outlineLevelRow="0" outlineLevelCol="0" x14ac:dyDescent="55"/>
  <cols>
    <col min="1" max="1" width="14" customWidth="1"/>
    <col min="2" max="2" width="13" customWidth="1"/>
    <col min="3" max="3" width="16" customWidth="1"/>
    <col min="4" max="11" width="13" customWidth="1"/>
  </cols>
  <sheetData>
    <row r="1" spans="1:11" x14ac:dyDescent="0.25">
      <c r="A1" s="4" t="s">
        <v>24</v>
      </c>
      <c r="B1" s="4" t="s">
        <v>25</v>
      </c>
      <c r="C1" s="4" t="s">
        <v>26</v>
      </c>
      <c r="D1" s="4" t="s">
        <v>27</v>
      </c>
      <c r="E1" s="5" t="s">
        <v>28</v>
      </c>
      <c r="F1" s="4" t="s">
        <v>29</v>
      </c>
      <c r="G1" s="5" t="s">
        <v>30</v>
      </c>
      <c r="H1" s="4" t="s">
        <v>31</v>
      </c>
      <c r="I1" s="4" t="s">
        <v>32</v>
      </c>
      <c r="J1" s="4" t="s">
        <v>33</v>
      </c>
      <c r="K1" s="5" t="s">
        <v>34</v>
      </c>
    </row>
    <row r="2" spans="1:11" x14ac:dyDescent="0.25">
      <c r="A2" s="6" t="s">
        <v>35</v>
      </c>
      <c r="B2" s="7"/>
      <c r="C2" s="8"/>
      <c r="D2" s="7"/>
      <c r="E2" s="7"/>
      <c r="F2" s="7"/>
      <c r="G2" s="7"/>
      <c r="H2" s="9">
        <f>IF(C2=0,"",D2*1000000/C2)</f>
      </c>
      <c r="I2" s="9">
        <f>IF(B2=0,"",D2*1000/B2)</f>
      </c>
      <c r="J2" s="10">
        <f>IF(C2=0,"",F2*1000/C2)</f>
      </c>
      <c r="K2" s="9">
        <f>IF(C2=0,"",G2*1000000/C2)</f>
      </c>
    </row>
    <row r="3" spans="1:11" x14ac:dyDescent="0.25">
      <c r="A3" s="6" t="s">
        <v>36</v>
      </c>
      <c r="B3" s="7"/>
      <c r="C3" s="8"/>
      <c r="D3" s="7"/>
      <c r="E3" s="7"/>
      <c r="F3" s="7"/>
      <c r="G3" s="7"/>
      <c r="H3" s="9">
        <f>IF(C3=0,"",D3*1000000/C3)</f>
      </c>
      <c r="I3" s="9">
        <f>IF(B3=0,"",D3*1000/B3)</f>
      </c>
      <c r="J3" s="10">
        <f>IF(C3=0,"",F3*1000/C3)</f>
      </c>
      <c r="K3" s="9">
        <f>IF(C3=0,"",G3*1000000/C3)</f>
      </c>
    </row>
    <row r="4" spans="1:11" x14ac:dyDescent="0.25">
      <c r="A4" s="6" t="s">
        <v>37</v>
      </c>
      <c r="B4" s="7"/>
      <c r="C4" s="8"/>
      <c r="D4" s="7"/>
      <c r="E4" s="7"/>
      <c r="F4" s="7"/>
      <c r="G4" s="7"/>
      <c r="H4" s="9">
        <f>IF(C4=0,"",D4*1000000/C4)</f>
      </c>
      <c r="I4" s="9">
        <f>IF(B4=0,"",D4*1000/B4)</f>
      </c>
      <c r="J4" s="10">
        <f>IF(C4=0,"",F4*1000/C4)</f>
      </c>
      <c r="K4" s="9">
        <f>IF(C4=0,"",G4*1000000/C4)</f>
      </c>
    </row>
    <row r="5" spans="1:11" x14ac:dyDescent="0.25">
      <c r="A5" s="6" t="s">
        <v>38</v>
      </c>
      <c r="B5" s="7"/>
      <c r="C5" s="8"/>
      <c r="D5" s="7"/>
      <c r="E5" s="7"/>
      <c r="F5" s="7"/>
      <c r="G5" s="7"/>
      <c r="H5" s="9">
        <f>IF(C5=0,"",D5*1000000/C5)</f>
      </c>
      <c r="I5" s="9">
        <f>IF(B5=0,"",D5*1000/B5)</f>
      </c>
      <c r="J5" s="10">
        <f>IF(C5=0,"",F5*1000/C5)</f>
      </c>
      <c r="K5" s="9">
        <f>IF(C5=0,"",G5*1000000/C5)</f>
      </c>
    </row>
    <row r="6" spans="1:11" x14ac:dyDescent="0.25">
      <c r="A6" s="6" t="s">
        <v>39</v>
      </c>
      <c r="B6" s="7"/>
      <c r="C6" s="8"/>
      <c r="D6" s="7"/>
      <c r="E6" s="7"/>
      <c r="F6" s="7"/>
      <c r="G6" s="7"/>
      <c r="H6" s="9">
        <f>IF(C6=0,"",D6*1000000/C6)</f>
      </c>
      <c r="I6" s="9">
        <f>IF(B6=0,"",D6*1000/B6)</f>
      </c>
      <c r="J6" s="10">
        <f>IF(C6=0,"",F6*1000/C6)</f>
      </c>
      <c r="K6" s="9">
        <f>IF(C6=0,"",G6*1000000/C6)</f>
      </c>
    </row>
    <row r="7" spans="1:11" x14ac:dyDescent="0.25">
      <c r="A7" s="6" t="s">
        <v>40</v>
      </c>
      <c r="B7" s="7"/>
      <c r="C7" s="8"/>
      <c r="D7" s="7"/>
      <c r="E7" s="7"/>
      <c r="F7" s="7"/>
      <c r="G7" s="7"/>
      <c r="H7" s="9">
        <f>IF(C7=0,"",D7*1000000/C7)</f>
      </c>
      <c r="I7" s="9">
        <f>IF(B7=0,"",D7*1000/B7)</f>
      </c>
      <c r="J7" s="10">
        <f>IF(C7=0,"",F7*1000/C7)</f>
      </c>
      <c r="K7" s="9">
        <f>IF(C7=0,"",G7*1000000/C7)</f>
      </c>
    </row>
    <row r="8" spans="1:11" x14ac:dyDescent="0.25">
      <c r="A8" s="6" t="s">
        <v>41</v>
      </c>
      <c r="B8" s="7"/>
      <c r="C8" s="8"/>
      <c r="D8" s="7"/>
      <c r="E8" s="7"/>
      <c r="F8" s="7"/>
      <c r="G8" s="7"/>
      <c r="H8" s="9">
        <f>IF(C8=0,"",D8*1000000/C8)</f>
      </c>
      <c r="I8" s="9">
        <f>IF(B8=0,"",D8*1000/B8)</f>
      </c>
      <c r="J8" s="10">
        <f>IF(C8=0,"",F8*1000/C8)</f>
      </c>
      <c r="K8" s="9">
        <f>IF(C8=0,"",G8*1000000/C8)</f>
      </c>
    </row>
    <row r="9" spans="1:11" x14ac:dyDescent="0.25">
      <c r="A9" s="6" t="s">
        <v>42</v>
      </c>
      <c r="B9" s="7"/>
      <c r="C9" s="8"/>
      <c r="D9" s="7"/>
      <c r="E9" s="7"/>
      <c r="F9" s="7"/>
      <c r="G9" s="7"/>
      <c r="H9" s="9">
        <f>IF(C9=0,"",D9*1000000/C9)</f>
      </c>
      <c r="I9" s="9">
        <f>IF(B9=0,"",D9*1000/B9)</f>
      </c>
      <c r="J9" s="10">
        <f>IF(C9=0,"",F9*1000/C9)</f>
      </c>
      <c r="K9" s="9">
        <f>IF(C9=0,"",G9*1000000/C9)</f>
      </c>
    </row>
    <row r="10" spans="1:11" x14ac:dyDescent="0.25">
      <c r="A10" s="6" t="s">
        <v>43</v>
      </c>
      <c r="B10" s="7"/>
      <c r="C10" s="8"/>
      <c r="D10" s="7"/>
      <c r="E10" s="7"/>
      <c r="F10" s="7"/>
      <c r="G10" s="7"/>
      <c r="H10" s="9">
        <f>IF(C10=0,"",D10*1000000/C10)</f>
      </c>
      <c r="I10" s="9">
        <f>IF(B10=0,"",D10*1000/B10)</f>
      </c>
      <c r="J10" s="10">
        <f>IF(C10=0,"",F10*1000/C10)</f>
      </c>
      <c r="K10" s="9">
        <f>IF(C10=0,"",G10*1000000/C10)</f>
      </c>
    </row>
    <row r="11" spans="1:11" x14ac:dyDescent="0.25">
      <c r="A11" s="6" t="s">
        <v>44</v>
      </c>
      <c r="B11" s="7"/>
      <c r="C11" s="8"/>
      <c r="D11" s="7"/>
      <c r="E11" s="7"/>
      <c r="F11" s="7"/>
      <c r="G11" s="7"/>
      <c r="H11" s="9">
        <f>IF(C11=0,"",D11*1000000/C11)</f>
      </c>
      <c r="I11" s="9">
        <f>IF(B11=0,"",D11*1000/B11)</f>
      </c>
      <c r="J11" s="10">
        <f>IF(C11=0,"",F11*1000/C11)</f>
      </c>
      <c r="K11" s="9">
        <f>IF(C11=0,"",G11*1000000/C11)</f>
      </c>
    </row>
    <row r="12" spans="1:11" x14ac:dyDescent="0.25">
      <c r="A12" s="6" t="s">
        <v>45</v>
      </c>
      <c r="B12" s="7"/>
      <c r="C12" s="8"/>
      <c r="D12" s="7"/>
      <c r="E12" s="7"/>
      <c r="F12" s="7"/>
      <c r="G12" s="7"/>
      <c r="H12" s="9">
        <f>IF(C12=0,"",D12*1000000/C12)</f>
      </c>
      <c r="I12" s="9">
        <f>IF(B12=0,"",D12*1000/B12)</f>
      </c>
      <c r="J12" s="10">
        <f>IF(C12=0,"",F12*1000/C12)</f>
      </c>
      <c r="K12" s="9">
        <f>IF(C12=0,"",G12*1000000/C12)</f>
      </c>
    </row>
    <row r="13" spans="1:11" x14ac:dyDescent="0.25">
      <c r="A13" s="6" t="s">
        <v>46</v>
      </c>
      <c r="B13" s="7"/>
      <c r="C13" s="8"/>
      <c r="D13" s="7"/>
      <c r="E13" s="7"/>
      <c r="F13" s="7"/>
      <c r="G13" s="7"/>
      <c r="H13" s="9">
        <f>IF(C13=0,"",D13*1000000/C13)</f>
      </c>
      <c r="I13" s="9">
        <f>IF(B13=0,"",D13*1000/B13)</f>
      </c>
      <c r="J13" s="10">
        <f>IF(C13=0,"",F13*1000/C13)</f>
      </c>
      <c r="K13" s="9">
        <f>IF(C13=0,"",G13*1000000/C13)</f>
      </c>
    </row>
    <row r="14" spans="1:11" x14ac:dyDescent="0.25">
      <c r="A14" s="11" t="s">
        <v>48</v>
      </c>
      <c r="B14" s="11">
        <f>IF(COUNT(B2:B13)=0,"",AVERAGE(B2:B13))</f>
      </c>
      <c r="C14" s="12">
        <f>SUM(C2:C13)</f>
      </c>
      <c r="D14" s="11">
        <f>SUM(D2:D13)</f>
      </c>
      <c r="E14" s="11">
        <f>SUM(E2:E13)</f>
      </c>
      <c r="F14" s="11">
        <f>SUM(F2:F13)</f>
      </c>
      <c r="G14" s="11">
        <f>SUM(G2:G13)</f>
      </c>
      <c r="H14" s="13">
        <f>IF(SUM(C2:C13)=0,"",SUM(D2:D13)*1000000/SUM(C2:C13))</f>
      </c>
      <c r="I14" s="13">
        <f>IF(COUNT(B2:B13)=0,"",SUM(D2:D13)*1000/AVERAGE(B2:B13))</f>
      </c>
      <c r="J14" s="14">
        <f>IF(SUM(C2:C13)=0,"",SUM(F2:F13)*1000/SUM(C2:C13))</f>
      </c>
      <c r="K14" s="13">
        <f>IF(SUM(C2:C13)=0,"",SUM(G2:G13)*1000000/SUM(C2:C13))</f>
      </c>
    </row>
  </sheetData>
  <sheetProtection sheet="1"/>
  <dataValidations count="2">
    <dataValidation type="decimal" operator="greaterThanOrEqual" allowBlank="1" showErrorMessage="1" errorStyle="warning" errorTitle="Valeur attendue" error="Saisissez une valeur positive (ou laissez vide)." sqref="B10:G13">
      <formula1>0</formula1>
    </dataValidation>
    <dataValidation type="decimal" operator="greaterThanOrEqual" allowBlank="1" showErrorMessage="1" errorStyle="warning" errorTitle="Valeur attendue" error="Saisissez une valeur positive (ou laissez vide)." sqref="B2:G13">
      <formula1>0</formula1>
    </dataValidation>
  </dataValidation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6A34A"/>
  </sheetPr>
  <dimension ref="A1:G7"/>
  <sheetFormatPr defaultRowHeight="15" outlineLevelRow="0" outlineLevelCol="0" x14ac:dyDescent="55"/>
  <cols>
    <col min="1" max="1" width="26" customWidth="1"/>
    <col min="2" max="7" width="18" customWidth="1"/>
  </cols>
  <sheetData>
    <row r="1" spans="1:2" x14ac:dyDescent="0.25">
      <c r="A1" s="15" t="s">
        <v>49</v>
      </c>
      <c r="B1" s="7" t="s">
        <v>50</v>
      </c>
    </row>
    <row r="2" spans="1:7" x14ac:dyDescent="0.25">
      <c r="A2" s="4" t="s">
        <v>51</v>
      </c>
      <c r="B2" s="4" t="s">
        <v>52</v>
      </c>
      <c r="C2" s="4" t="s">
        <v>53</v>
      </c>
      <c r="D2" s="4" t="s">
        <v>54</v>
      </c>
      <c r="E2" s="4" t="s">
        <v>55</v>
      </c>
      <c r="F2" s="4" t="s">
        <v>56</v>
      </c>
      <c r="G2" s="4" t="s">
        <v>57</v>
      </c>
    </row>
    <row r="3" spans="1:7" x14ac:dyDescent="0.25">
      <c r="A3" t="s">
        <v>58</v>
      </c>
      <c r="B3" s="9">
        <f>'Saisie mensuelle'!H14</f>
      </c>
      <c r="C3" s="16"/>
      <c r="D3" s="9">
        <f>'Année N-1'!H14</f>
      </c>
      <c r="E3">
        <f>IF(OR(B3="",D3="",D3=0),"n-1 non renseigné",TEXT((B3-D3)/D3,"+0,0%;-0,0%"))</f>
      </c>
      <c r="F3" s="9">
        <f>VLOOKUP($B$1,'Réf. branche'!$A$2:$D$11,3,FALSE)</f>
      </c>
      <c r="G3">
        <f>IF(B3="","",IF(B3&gt;F3,"au-dessus de la branche","sous la branche"))</f>
      </c>
    </row>
    <row r="4" spans="1:7" x14ac:dyDescent="0.25">
      <c r="A4" t="s">
        <v>59</v>
      </c>
      <c r="B4" s="9">
        <f>'Saisie mensuelle'!I14</f>
      </c>
      <c r="C4" s="16"/>
      <c r="D4" s="9">
        <f>'Année N-1'!I14</f>
      </c>
      <c r="E4">
        <f>IF(OR(B4="",D4="",D4=0),"n-1 non renseigné",TEXT((B4-D4)/D4,"+0,0%;-0,0%"))</f>
      </c>
      <c r="F4" s="9">
        <f>VLOOKUP($B$1,'Réf. branche'!$A$2:$D$11,2,FALSE)</f>
      </c>
      <c r="G4">
        <f>IF(B4="","",IF(B4&gt;F4,"au-dessus de la branche","sous la branche"))</f>
      </c>
    </row>
    <row r="5" spans="1:7" x14ac:dyDescent="0.25">
      <c r="A5" t="s">
        <v>60</v>
      </c>
      <c r="B5" s="10">
        <f>'Saisie mensuelle'!J14</f>
      </c>
      <c r="C5" s="17"/>
      <c r="D5" s="10">
        <f>'Année N-1'!J14</f>
      </c>
      <c r="E5">
        <f>IF(OR(B5="",D5="",D5=0),"n-1 non renseigné",TEXT((B5-D5)/D5,"+0,0%;-0,0%"))</f>
      </c>
      <c r="F5" s="10">
        <f>VLOOKUP($B$1,'Réf. branche'!$A$2:$D$11,4,FALSE)</f>
      </c>
      <c r="G5">
        <f>IF(B5="","",IF(B5&gt;F5,"au-dessus de la branche","sous la branche"))</f>
      </c>
    </row>
    <row r="7" spans="1:1" x14ac:dyDescent="0.25">
      <c r="A7" s="18" t="s">
        <v>61</v>
      </c>
    </row>
  </sheetData>
  <sheetProtection sheet="1"/>
  <conditionalFormatting sqref="B3">
    <cfRule type="expression" dxfId="0" priority="3">
      <formula>$G3="au-dessus de la branche"</formula>
    </cfRule>
  </conditionalFormatting>
  <conditionalFormatting sqref="B4">
    <cfRule type="expression" dxfId="1" priority="4">
      <formula>$G4="au-dessus de la branche"</formula>
    </cfRule>
  </conditionalFormatting>
  <conditionalFormatting sqref="B5">
    <cfRule type="expression" dxfId="2" priority="5">
      <formula>$G5="au-dessus de la branche"</formula>
    </cfRule>
  </conditionalFormatting>
  <dataValidations count="1">
    <dataValidation type="list" showErrorMessage="1" errorTitle="Secteur" error="Choisissez un secteur dans la liste." sqref="B1">
      <formula1>'Réf. branche'!$A$2:$A$11</formula1>
    </dataValidation>
  </dataValidations>
  <pageMargins left="0.7" right="0.7" top="0.75" bottom="0.75" header="0.3" footer="0.3"/>
  <pageSetup orientation="portrait" horizontalDpi="4294967295" verticalDpi="4294967295" scale="100" fitToWidth="1" fitToHeigh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A3AF"/>
  </sheetPr>
  <dimension ref="A1:D13"/>
  <sheetFormatPr defaultRowHeight="15" outlineLevelRow="0" outlineLevelCol="0" x14ac:dyDescent="55"/>
  <cols>
    <col min="1" max="1" width="46" customWidth="1"/>
    <col min="2" max="4" width="14" customWidth="1"/>
  </cols>
  <sheetData>
    <row r="1" spans="1:4" x14ac:dyDescent="0.25">
      <c r="A1" s="4" t="s">
        <v>62</v>
      </c>
      <c r="B1" s="4" t="s">
        <v>63</v>
      </c>
      <c r="C1" s="4" t="s">
        <v>64</v>
      </c>
      <c r="D1" s="4" t="s">
        <v>65</v>
      </c>
    </row>
    <row r="2" spans="1:4" x14ac:dyDescent="0.25">
      <c r="A2" t="s">
        <v>66</v>
      </c>
      <c r="B2" s="19">
        <v>26.8</v>
      </c>
      <c r="C2" s="19">
        <v>16.1</v>
      </c>
      <c r="D2" s="19">
        <v>1.5</v>
      </c>
    </row>
    <row r="3" spans="1:4" x14ac:dyDescent="0.25">
      <c r="A3" t="s">
        <v>50</v>
      </c>
      <c r="B3" s="19">
        <v>40</v>
      </c>
      <c r="C3" s="19">
        <v>26.2</v>
      </c>
      <c r="D3" s="19">
        <v>2.4</v>
      </c>
    </row>
    <row r="4" spans="1:4" x14ac:dyDescent="0.25">
      <c r="A4" t="s">
        <v>67</v>
      </c>
      <c r="B4" s="19">
        <v>40.3</v>
      </c>
      <c r="C4" s="19">
        <v>23.8</v>
      </c>
      <c r="D4" s="19">
        <v>2.3</v>
      </c>
    </row>
    <row r="5" spans="1:4" x14ac:dyDescent="0.25">
      <c r="A5" t="s">
        <v>68</v>
      </c>
      <c r="B5" s="19">
        <v>37.3</v>
      </c>
      <c r="C5" s="19">
        <v>22</v>
      </c>
      <c r="D5" s="19">
        <v>2.3</v>
      </c>
    </row>
    <row r="6" spans="1:4" x14ac:dyDescent="0.25">
      <c r="A6" t="s">
        <v>69</v>
      </c>
      <c r="B6" s="19">
        <v>35.8</v>
      </c>
      <c r="C6" s="19">
        <v>21.1</v>
      </c>
      <c r="D6" s="19">
        <v>1.8</v>
      </c>
    </row>
    <row r="7" spans="1:4" x14ac:dyDescent="0.25">
      <c r="A7" t="s">
        <v>70</v>
      </c>
      <c r="B7" s="19">
        <v>33.1</v>
      </c>
      <c r="C7" s="19">
        <v>19.9</v>
      </c>
      <c r="D7" s="19">
        <v>1.7</v>
      </c>
    </row>
    <row r="8" spans="1:4" x14ac:dyDescent="0.25">
      <c r="A8" t="s">
        <v>71</v>
      </c>
      <c r="B8" s="19">
        <v>23.3</v>
      </c>
      <c r="C8" s="19">
        <v>13.5</v>
      </c>
      <c r="D8" s="19">
        <v>1</v>
      </c>
    </row>
    <row r="9" spans="1:4" x14ac:dyDescent="0.25">
      <c r="A9" t="s">
        <v>72</v>
      </c>
      <c r="B9" s="19">
        <v>19.2</v>
      </c>
      <c r="C9" s="19">
        <v>11.2</v>
      </c>
      <c r="D9" s="19">
        <v>1</v>
      </c>
    </row>
    <row r="10" spans="1:4" x14ac:dyDescent="0.25">
      <c r="A10" t="s">
        <v>73</v>
      </c>
      <c r="B10" s="19">
        <v>17.4</v>
      </c>
      <c r="C10" s="19">
        <v>10.5</v>
      </c>
      <c r="D10" s="19">
        <v>1</v>
      </c>
    </row>
    <row r="11" spans="1:4" x14ac:dyDescent="0.25">
      <c r="A11" t="s">
        <v>74</v>
      </c>
      <c r="B11" s="19">
        <v>7.3</v>
      </c>
      <c r="C11" s="19">
        <v>4.4</v>
      </c>
      <c r="D11" s="19">
        <v>0.4</v>
      </c>
    </row>
    <row r="13" spans="1:1" x14ac:dyDescent="0.25">
      <c r="A13" s="20" t="s">
        <v>75</v>
      </c>
    </row>
  </sheetData>
  <sheetProtection sheet="1"/>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Mode d'emploi</vt:lpstr>
      <vt:lpstr>Saisie mensuelle</vt:lpstr>
      <vt:lpstr>Année N-1</vt:lpstr>
      <vt:lpstr>Synthèse annuelle</vt:lpstr>
      <vt:lpstr>Réf. branche</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Roméo Labs</dc:creator>
  <dc:title/>
  <dc:subject/>
  <dc:description/>
  <cp:keywords/>
  <cp:category/>
  <cp:lastModifiedBy>Unknown</cp:lastModifiedBy>
  <dcterms:created xsi:type="dcterms:W3CDTF">2026-06-29T00:00:00Z</dcterms:created>
  <dcterms:modified xsi:type="dcterms:W3CDTF">2026-06-30T09:45:59Z</dcterms:modified>
</cp:coreProperties>
</file>