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tice" state="visible" r:id="rId4"/>
    <sheet sheetId="2" name="Thèmes" state="visible" r:id="rId5"/>
    <sheet sheetId="3" name="Fiche" state="visible" r:id="rId6"/>
    <sheet sheetId="4" name="Registre" state="visible" r:id="rId7"/>
    <sheet sheetId="5" name="Suivi" state="visible" r:id="rId8"/>
  </sheets>
  <calcPr calcId="171027"/>
</workbook>
</file>

<file path=xl/sharedStrings.xml><?xml version="1.0" encoding="utf-8"?>
<sst xmlns="http://schemas.openxmlformats.org/spreadsheetml/2006/main" count="390" uniqueCount="316">
  <si>
    <t>CAUSERIE SÉCURITÉ - 50 THÈMES, FICHE QUART D'HEURE, REGISTRE ET SUIVI</t>
  </si>
  <si>
    <t>Modèle gratuit Roméo Labs - romeolabs.app</t>
  </si>
  <si>
    <t/>
  </si>
  <si>
    <t>CE QUE DIT LE CODE DU TRAVAIL - ET CE QU'IL NE DIT PAS</t>
  </si>
  <si>
    <t>Aucun texte n'impose la causerie, ni sa durée, ni un rythme précis (le Code pose seulement que la formation à la sécurité « est répétée périodiquement », L4141-2). Ce qui est obligatoire : l'employeur « organise et dispense une information des travailleurs sur les risques pour la santé et la sécurité et les mesures prises pour y remédier » (L4141-1) et « organise une formation pratique et appropriée à la sécurité » (L4141-2), dispensées « lors de l'embauche et chaque fois que nécessaire » (R4141-2), sur les conditions de circulation, d'exécution du travail et la conduite à tenir en cas d'accident (R4141-3). La causerie est un moyen simple et traçable de tenir cette obligation dans la durée. Elle ne remplace pas les formations particulières prévues pour certains risques (R4141-10).</t>
  </si>
  <si>
    <t>COMMENT UTILISER CE CLASSEUR</t>
  </si>
  <si>
    <t>1. « Thèmes » : 50 thèmes classés par famille de risque, chacun avec un message clé, deux questions pour faire parler et le document de référence. Choisissez en fonction de l'actualité du site.</t>
  </si>
  <si>
    <t>2. « Fiche » : la fiche quart d'heure à imprimer ou remplir sur tablette : thème, animateur, participants (émargement), points remontés, actions décidées.</t>
  </si>
  <si>
    <t>3. « Registre » : une ligne par causerie ; cochez les présents (x) dans la grille des participants.</t>
  </si>
  <si>
    <t>4. « Suivi » : la participation par personne, la date de dernière causerie de chacun, les familles couvertes et les actions ouvertes se calculent automatiquement.</t>
  </si>
  <si>
    <t>LE FORMAT QUI MARCHE : quinze minutes, sur le poste, un seul message clé, dix minutes d'échange, un engagement daté si besoin. Les situations dangereuses remontées vont dans le document unique et le plan d'action.</t>
  </si>
  <si>
    <t>SOURCES : Légifrance, Code du travail art. L4141-1 à L4141-4 et R4141-1 à R4141-10 (en vigueur). Les noms et lignes pré-remplis sont fictifs : remplacez-les.</t>
  </si>
  <si>
    <t>N°</t>
  </si>
  <si>
    <t>Famille de risque</t>
  </si>
  <si>
    <t>Thème</t>
  </si>
  <si>
    <t>Message clé (une phrase à retenir)</t>
  </si>
  <si>
    <t>Question 1 (faire parler)</t>
  </si>
  <si>
    <t>Question 2</t>
  </si>
  <si>
    <t>Document de référence</t>
  </si>
  <si>
    <t>Fait le (dernière fois)</t>
  </si>
  <si>
    <t>Circulation</t>
  </si>
  <si>
    <t>Piétons et engins : les flux se croisent</t>
  </si>
  <si>
    <t>Un piéton dans une zone engin est un accident en attente : on sépare, on balise, on regarde.</t>
  </si>
  <si>
    <t>Où, sur ce site, un piéton croise-t-il un engin sans séparation ?</t>
  </si>
  <si>
    <t>Qu'est-ce qui vous ferait traverser une zone engin « juste cette fois » ?</t>
  </si>
  <si>
    <t>Plan de circulation</t>
  </si>
  <si>
    <t>Marche arrière et angles morts</t>
  </si>
  <si>
    <t>L'engin qui recule ne vous voit pas ; le klaxon de recul n'est pas une autorisation.</t>
  </si>
  <si>
    <t>Qui a déjà été surpris par un engin qui reculait ?</t>
  </si>
  <si>
    <t>Comment se signale-t-on au conducteur avant de passer derrière ?</t>
  </si>
  <si>
    <t>Consignes de circulation</t>
  </si>
  <si>
    <t>Vitesse sur site et dans la cour</t>
  </si>
  <si>
    <t>La limite sur site n'est pas une suggestion : à 20 km/h un chariot ne s'arrête pas sur place.</t>
  </si>
  <si>
    <t>Où voit-on des dépassements de vitesse ici ?</t>
  </si>
  <si>
    <t>Qu'est-ce qui pousse à aller vite : le planning, l'habitude ?</t>
  </si>
  <si>
    <t>Règlement intérieur / plan de circulation</t>
  </si>
  <si>
    <t>Trajet domicile-travail</t>
  </si>
  <si>
    <t>La route, en mission comme sur le trajet, est la première cause de décès liés au travail : fatigue, téléphone, retard.</t>
  </si>
  <si>
    <t>Combien de temps de route chacun fait-il par jour ?</t>
  </si>
  <si>
    <t>Que faites-vous du téléphone en conduisant ?</t>
  </si>
  <si>
    <t>Sécurité routière / INRS ED 6545</t>
  </si>
  <si>
    <t>Déplacements en mission et véhicules de service</t>
  </si>
  <si>
    <t>Le véhicule de service est un poste de travail : contrôle, ceinture, pauses.</t>
  </si>
  <si>
    <t>Qui vérifie l'état du véhicule avant de partir ?</t>
  </si>
  <si>
    <t>Que faire quand on est trop fatigué pour reprendre la route ?</t>
  </si>
  <si>
    <t>Consigne véhicules</t>
  </si>
  <si>
    <t>Chariot élévateur : autorisation de conduite et CACES</t>
  </si>
  <si>
    <t>Conduire un chariot sans autorisation de conduite est interdit, même « pour dépanner ».</t>
  </si>
  <si>
    <t>Qui est autorisé à conduire quel engin ici ?</t>
  </si>
  <si>
    <t>Que fait-on quand le cariste est absent ?</t>
  </si>
  <si>
    <t>Autorisations de conduite</t>
  </si>
  <si>
    <t>Zones de livraison et protocole de sécurité</t>
  </si>
  <si>
    <t>Le chauffeur extérieur ne connaît pas nos règles : le protocole de sécurité les lui donne.</t>
  </si>
  <si>
    <t>Où les livraisons créent-elles une coactivité ?</t>
  </si>
  <si>
    <t>Qui accueille le chauffeur et lui explique la zone ?</t>
  </si>
  <si>
    <t>Protocole de sécurité</t>
  </si>
  <si>
    <t>Manutention &amp; TMS</t>
  </si>
  <si>
    <t>Porter moins, porter mieux</t>
  </si>
  <si>
    <t>Le dos ne prévient pas : on utilise l'aide mécanique avant de se pencher.</t>
  </si>
  <si>
    <t>Quelle charge portez-vous le plus souvent à la main ?</t>
  </si>
  <si>
    <t>Quelle aide mécanique reste au garage parce qu'elle est trop loin ?</t>
  </si>
  <si>
    <t>Formation gestes et postures / PRAP</t>
  </si>
  <si>
    <t>Gestes répétitifs et micro-pauses</t>
  </si>
  <si>
    <t>Le TMS se construit sur des mois : la variation des gestes le prévient.</t>
  </si>
  <si>
    <t>Quel geste faites-vous plus de 100 fois par jour ?</t>
  </si>
  <si>
    <t>Comment tourne-t-on sur les postes ici ?</t>
  </si>
  <si>
    <t>DUERP - unité de travail</t>
  </si>
  <si>
    <t>Postures contraignantes : à genoux, bras levés, dos tordu</t>
  </si>
  <si>
    <t>Une posture qui fait mal le soir abîme pour de bon dans dix ans.</t>
  </si>
  <si>
    <t>Quel poste vous laisse des douleurs en fin de journée ?</t>
  </si>
  <si>
    <t>Qu'est-ce qui pourrait se régler en hauteur, en outillage ?</t>
  </si>
  <si>
    <t>Étude de poste</t>
  </si>
  <si>
    <t>Manutention à deux : se coordonner</t>
  </si>
  <si>
    <t>À deux, on parle avant de soulever : qui compte, qui guide, où on pose.</t>
  </si>
  <si>
    <t>Racontez une manutention à deux qui a mal tourné.</t>
  </si>
  <si>
    <t>Comment décide-t-on que la charge est pour deux ?</t>
  </si>
  <si>
    <t>Consigne manutention</t>
  </si>
  <si>
    <t>Stockage et hauteur de prise</t>
  </si>
  <si>
    <t>Ce qui est lourd se range entre les genoux et les épaules, pas au sol ni tout en haut.</t>
  </si>
  <si>
    <t>Que range-t-on trop bas ou trop haut ici ?</t>
  </si>
  <si>
    <t>Qui décide de l'emplacement d'un stock ?</t>
  </si>
  <si>
    <t>Plan de stockage</t>
  </si>
  <si>
    <t>Chutes de plain-pied</t>
  </si>
  <si>
    <t>Sols glissants, encombrés, mal éclairés</t>
  </si>
  <si>
    <t>La chute de plain-pied est la deuxième cause d'accident avec arrêt, juste après la manutention : on range, on nettoie, on éclaire.</t>
  </si>
  <si>
    <t>Où glisse-t-on ou trébuche-t-on régulièrement ?</t>
  </si>
  <si>
    <t>Que laisse-t-on traîner « cinq minutes » ?</t>
  </si>
  <si>
    <t>DUERP</t>
  </si>
  <si>
    <t>Escaliers et dénivelés</t>
  </si>
  <si>
    <t>La main courante n'est pas décorative ; les mains libres dans l'escalier.</t>
  </si>
  <si>
    <t>Qui descend l'escalier les bras chargés ?</t>
  </si>
  <si>
    <t>Quel escalier est mal éclairé ou usé ici ?</t>
  </si>
  <si>
    <t>Vérifications des locaux</t>
  </si>
  <si>
    <t>Chaussures de sécurité : le bon modèle</t>
  </si>
  <si>
    <t>La chaussure protège aussi de la glissade : semelle adaptée au sol, lacée, entretenue.</t>
  </si>
  <si>
    <t>Vos chaussures glissent-elles sur le sol de votre poste ?</t>
  </si>
  <si>
    <t>Quand change-t-on des chaussures usées ?</t>
  </si>
  <si>
    <t>Dotation EPI</t>
  </si>
  <si>
    <t>Chutes de hauteur</t>
  </si>
  <si>
    <t>Échelles et escabeaux : accès, pas poste de travail</t>
  </si>
  <si>
    <t>On monte à l'échelle pour passer, pas pour travailler ; les deux mains, trois appuis.</t>
  </si>
  <si>
    <t>Pour quelle tâche utilise-t-on l'échelle comme poste de travail ?</t>
  </si>
  <si>
    <t>Quel matériel prendrait sa place ?</t>
  </si>
  <si>
    <t>Travail en hauteur</t>
  </si>
  <si>
    <t>Échafaudages : réception et modification</t>
  </si>
  <si>
    <t>Un échafaudage se réceptionne avant usage et ne se modifie que par du personnel formé au montage.</t>
  </si>
  <si>
    <t>Qui a déjà retiré un garde-corps « pour passer une charge » ?</t>
  </si>
  <si>
    <t>Comment sait-on qu'un échafaudage est réceptionné ?</t>
  </si>
  <si>
    <t>Réception échafaudage</t>
  </si>
  <si>
    <t>Harnais : point d'ancrage et vérification</t>
  </si>
  <si>
    <t>Un harnais sans point d'ancrage est un déguisement ; on vérifie avant, on s'accroche toujours.</t>
  </si>
  <si>
    <t>Où s'accroche-t-on sur ce chantier ?</t>
  </si>
  <si>
    <t>Qui vérifie l'état des harnais et quand ?</t>
  </si>
  <si>
    <t>Vérification EPI antichute</t>
  </si>
  <si>
    <t>Toitures et surfaces fragiles</t>
  </si>
  <si>
    <t>Une toiture peut céder sous un homme : on repère les zones fragiles avant de monter.</t>
  </si>
  <si>
    <t>Comment sait-on où sont les zones fragiles ?</t>
  </si>
  <si>
    <t>Que fait-on si le balisage manque ?</t>
  </si>
  <si>
    <t>Mode opératoire toiture</t>
  </si>
  <si>
    <t>Nacelles : formation, harnais, sol</t>
  </si>
  <si>
    <t>Nacelle = autorisation de conduite, harnais accroché à la nacelle quand la notice ou le type l'exige, sol vérifié.</t>
  </si>
  <si>
    <t>Qui est formé aux nacelles ici ?</t>
  </si>
  <si>
    <t>Sur quel sol a-t-on déjà hésité à déployer ?</t>
  </si>
  <si>
    <t>Autorisation de conduite PEMP</t>
  </si>
  <si>
    <t>Machines &amp; énergies</t>
  </si>
  <si>
    <t>Consignation : couper, condamner, vérifier</t>
  </si>
  <si>
    <t>On n'intervient pas sur une machine sous énergie sauf procédure prévue : consigner, c'est couper, condamner, purger les énergies résiduelles ET vérifier.</t>
  </si>
  <si>
    <t>Racontez une intervention faite « vite fait » sans consigner.</t>
  </si>
  <si>
    <t>Qui a la clé de consignation de quoi ?</t>
  </si>
  <si>
    <t>Procédure de consignation</t>
  </si>
  <si>
    <t>Protecteurs et arrêts d'urgence</t>
  </si>
  <si>
    <t>Un protecteur retiré, c'est une machine hors la loi ; l'arrêt d'urgence se teste.</t>
  </si>
  <si>
    <t>Quel protecteur gêne au point qu'on le retire ?</t>
  </si>
  <si>
    <t>Quand a-t-on testé les arrêts d'urgence ?</t>
  </si>
  <si>
    <t>Vérifications machines</t>
  </si>
  <si>
    <t>Outillage électroportatif : état et EPI</t>
  </si>
  <si>
    <t>Un outil abîmé ne se répare pas au scotch : on le sort du circuit.</t>
  </si>
  <si>
    <t>Quel outil circule avec un câble ou un carter abîmé ?</t>
  </si>
  <si>
    <t>Comment signale-t-on un outil défectueux ?</t>
  </si>
  <si>
    <t>Contrôle outillage</t>
  </si>
  <si>
    <t>Risque électrique : habilitation et distances</t>
  </si>
  <si>
    <t>Sans habilitation, on ne touche pas ; près d'une ligne, on garde les distances.</t>
  </si>
  <si>
    <t>Qui est habilité à quoi ici ?</t>
  </si>
  <si>
    <t>Où travaille-t-on près de lignes ou d'armoires ?</t>
  </si>
  <si>
    <t>Habilitations électriques</t>
  </si>
  <si>
    <t>Air comprimé et fluides sous pression</t>
  </si>
  <si>
    <t>L'air comprimé n'est pas un souffleur de poussière ni un jouet : il peut pénétrer sous la peau et provoquer une embolie.</t>
  </si>
  <si>
    <t>Qui se dépoussière à l'air comprimé ?</t>
  </si>
  <si>
    <t>Où sont les flexibles abîmés ?</t>
  </si>
  <si>
    <t>Consigne fluides</t>
  </si>
  <si>
    <t>Risque chimique</t>
  </si>
  <si>
    <t>Fiches de données de sécurité : les lire avant</t>
  </si>
  <si>
    <t>Le produit se lit avant de s'utiliser : FDS, pictogrammes, EPI indiqués.</t>
  </si>
  <si>
    <t>Quel produit utilisez-vous sans avoir vu sa FDS ?</t>
  </si>
  <si>
    <t>Où sont rangées les FDS de votre poste ?</t>
  </si>
  <si>
    <t>Classeur FDS</t>
  </si>
  <si>
    <t>Étiquetage et transvasement</t>
  </si>
  <si>
    <t>Un bidon sans étiquette est un poison anonyme : on n'y touche pas, on ne transvase que dans un contenant étiqueté.</t>
  </si>
  <si>
    <t>A-t-on des contenants « bouteille d'eau » avec autre chose dedans ?</t>
  </si>
  <si>
    <t>Qui étiquette après transvasement ?</t>
  </si>
  <si>
    <t>Règle d'étiquetage</t>
  </si>
  <si>
    <t>Ventilation, captage, masque</t>
  </si>
  <si>
    <t>La première protection chimique est collective : ventilation, captage à la source ; le masque vient après, et il doit être le bon.</t>
  </si>
  <si>
    <t>Où sent-on le produit alors qu'on ne devrait pas ?</t>
  </si>
  <si>
    <t>Quel masque pour quel produit ici ?</t>
  </si>
  <si>
    <t>FDS - rubrique 8</t>
  </si>
  <si>
    <t>CMR : cancérogènes, mutagènes, reprotoxiques</t>
  </si>
  <si>
    <t>Un CMR se substitue si possible, s'isole sinon : l'exposition d'aujourd'hui est la maladie de dans vingt ans.</t>
  </si>
  <si>
    <t>Quels produits CMR utilise-t-on ici ?</t>
  </si>
  <si>
    <t>Qui suit les expositions ?</t>
  </si>
  <si>
    <t>Notice de poste CMR</t>
  </si>
  <si>
    <t>Incendie &amp; explosion</t>
  </si>
  <si>
    <t>Permis de feu et points chauds</t>
  </si>
  <si>
    <t>Meuler, souder, découper près de combustibles = permis de feu, surveillance, extincteur à portée.</t>
  </si>
  <si>
    <t>Où fait-on des points chauds sans permis ?</t>
  </si>
  <si>
    <t>Qui reste sur place après le travail par point chaud ?</t>
  </si>
  <si>
    <t>Permis de feu</t>
  </si>
  <si>
    <t>Extincteurs : lesquels, où, comment</t>
  </si>
  <si>
    <t>Savoir où est l'extincteur ne suffit pas : savoir lequel et comment le déclencher.</t>
  </si>
  <si>
    <t>Qui a déjà manipulé un extincteur ?</t>
  </si>
  <si>
    <t>Quel extincteur pour un feu électrique ?</t>
  </si>
  <si>
    <t>Consignes incendie (R4141-3-1, 5°)</t>
  </si>
  <si>
    <t>Évacuation : le point de rassemblement</t>
  </si>
  <si>
    <t>Au signal, on sort, on ne revient pas, on se compte au point de rassemblement.</t>
  </si>
  <si>
    <t>Où est le point de rassemblement de votre zone ?</t>
  </si>
  <si>
    <t>Qui compte les présents ?</t>
  </si>
  <si>
    <t>Consigne évacuation</t>
  </si>
  <si>
    <t>ATEX : poussières et vapeurs</t>
  </si>
  <si>
    <t>Une atmosphère explosive ne se voit pas : pas de flamme, pas d'étincelle, matériel adapté.</t>
  </si>
  <si>
    <t>Où a-t-on des poussières ou des vapeurs inflammables ?</t>
  </si>
  <si>
    <t>Quel matériel non-ATEX traîne dans une zone ATEX ?</t>
  </si>
  <si>
    <t>Zonage ATEX</t>
  </si>
  <si>
    <t>EPI</t>
  </si>
  <si>
    <t>Le bon EPI, porté, entretenu</t>
  </si>
  <si>
    <t>Un EPI qui n'est pas porté ne protège personne ; un EPI usé non plus.</t>
  </si>
  <si>
    <t>Quel EPI vous gêne au point de ne pas le mettre ?</t>
  </si>
  <si>
    <t>Comment demande-t-on le remplacement d'un EPI ?</t>
  </si>
  <si>
    <t>Protection auditive : le bruit ne prévient pas</t>
  </si>
  <si>
    <t>La surdité professionnelle est irréversible : bouchons ou casque dès la zone bruyante.</t>
  </si>
  <si>
    <t>Où le bruit empêche-t-il de se parler à un mètre ?</t>
  </si>
  <si>
    <t>Qui porte ses protections dans ces zones ?</t>
  </si>
  <si>
    <t>Mesures de bruit</t>
  </si>
  <si>
    <t>Protection des yeux et du visage</t>
  </si>
  <si>
    <t>Une projection prend un dixième de seconde ; les lunettes se mettent avant, pas après.</t>
  </si>
  <si>
    <t>Pour quelle tâche enlève-t-on les lunettes ?</t>
  </si>
  <si>
    <t>Où sont les lunettes de rechange ?</t>
  </si>
  <si>
    <t>Gants : le bon pour le bon risque</t>
  </si>
  <si>
    <t>Le gant de manutention ne protège pas du produit chimique, et inversement.</t>
  </si>
  <si>
    <t>Quels gants pour quel poste ici ?</t>
  </si>
  <si>
    <t>Qui a déjà eu la main abîmée à travers un gant ?</t>
  </si>
  <si>
    <t>Grille de choix des gants</t>
  </si>
  <si>
    <t>Santé</t>
  </si>
  <si>
    <t>Chaleur, canicule, hydratation</t>
  </si>
  <si>
    <t>La chaleur tue par la déshydratation et le coup de chaleur : eau, ombre, horaires adaptés.</t>
  </si>
  <si>
    <t>Où trouve-t-on de l'eau fraîche sur le poste ?</t>
  </si>
  <si>
    <t>Qui reconnaît les signes du coup de chaleur ?</t>
  </si>
  <si>
    <t>Plan canicule</t>
  </si>
  <si>
    <t>Froid, intempéries, tenue</t>
  </si>
  <si>
    <t>Le froid engourdit et fait prendre des risques : tenue adaptée, pauses au chaud.</t>
  </si>
  <si>
    <t>Quel poste est le plus exposé au froid ?</t>
  </si>
  <si>
    <t>Où se réchauffe-t-on ?</t>
  </si>
  <si>
    <t>Consigne intempéries</t>
  </si>
  <si>
    <t>Fatigue, sommeil, travail posté</t>
  </si>
  <si>
    <t>La fatigue est un facteur d'accident majeur : on la nomme, on ne la cache pas.</t>
  </si>
  <si>
    <t>Qui a déjà travaillé en ayant très peu dormi ?</t>
  </si>
  <si>
    <t>Que peut-on faire quand un collègue n'est visiblement pas en état ?</t>
  </si>
  <si>
    <t>Suivi médical</t>
  </si>
  <si>
    <t>Alcool, drogues, médicaments</t>
  </si>
  <si>
    <t>Certains médicaments interdisent la conduite d'engin ; l'alcool au travail n'est jamais anodin.</t>
  </si>
  <si>
    <t>Que dit notre règlement intérieur ?</t>
  </si>
  <si>
    <t>Comment réagir face à un collègue en difficulté ?</t>
  </si>
  <si>
    <t>Règlement intérieur (R4141-3-1, 4°)</t>
  </si>
  <si>
    <t>Premiers secours : qui, où, comment alerter</t>
  </si>
  <si>
    <t>Savoir alerter sauve plus de vies que savoir soigner : numéro, lieu, nature, victimes.</t>
  </si>
  <si>
    <t>Qui sont les sauveteurs secouristes de l'équipe ?</t>
  </si>
  <si>
    <t>Où est la trousse, et que manque-t-il dedans ?</t>
  </si>
  <si>
    <t>Organisation des secours (R4141-3, 3°)</t>
  </si>
  <si>
    <t>Risques psychosociaux : charge, isolement, tension</t>
  </si>
  <si>
    <t>Le stress qui dure abîme autant qu'un geste répétitif : on en parle, il y a des relais.</t>
  </si>
  <si>
    <t>Qui, dans l'entreprise, peut-on aller voir ?</t>
  </si>
  <si>
    <t>Quelle situation de travail tend les gens en ce moment ?</t>
  </si>
  <si>
    <t>Rôle du SPST (R4141-3-1, 3°)</t>
  </si>
  <si>
    <t>Organisation</t>
  </si>
  <si>
    <t>Presqu'accident : le signaler, c'est éviter le suivant</t>
  </si>
  <si>
    <t>Un presqu'accident non signalé, c'est un accident qui attend son tour.</t>
  </si>
  <si>
    <t>Racontez un presqu'accident du mois : que s'est-il passé après ?</t>
  </si>
  <si>
    <t>Qu'est-ce qui retient de signaler ?</t>
  </si>
  <si>
    <t>Fiche presqu'accident</t>
  </si>
  <si>
    <t>Droit de retrait et droit d'alerte</t>
  </si>
  <si>
    <t>Face à un danger grave et imminent, on alerte et on se retire : avec un motif raisonnable, c'est un droit, pas une faute.</t>
  </si>
  <si>
    <t>Qui sait comment se signale un danger grave et imminent ici ?</t>
  </si>
  <si>
    <t>A-t-on déjà hésité à s'arrêter ?</t>
  </si>
  <si>
    <t>Droit d'alerte et de retrait</t>
  </si>
  <si>
    <t>Le document unique : à quoi il sert, où il est</t>
  </si>
  <si>
    <t>Le DUERP, c'est la carte des risques de votre poste ; vous avez le droit de le consulter.</t>
  </si>
  <si>
    <t>Qui a déjà lu le DUERP de son unité de travail ?</t>
  </si>
  <si>
    <t>Quel risque de votre poste n'y figure pas ?</t>
  </si>
  <si>
    <t>DUERP (R4141-3-1, 1°)</t>
  </si>
  <si>
    <t>Accueil d'un nouveau : les 3 choses à lui dire le premier jour</t>
  </si>
  <si>
    <t>Le nouveau ne connaît ni les zones, ni les consignes, ni les gens : on l'accompagne, on ne le lâche pas.</t>
  </si>
  <si>
    <t>Qui prend en charge le nouveau, concrètement ?</t>
  </si>
  <si>
    <t>Que lui a-t-on oublié de dire la dernière fois ?</t>
  </si>
  <si>
    <t>Livret d'accueil sécurité</t>
  </si>
  <si>
    <t>Intérimaires et sous-traitants : mêmes règles</t>
  </si>
  <si>
    <t>L'intérimaire a droit à la même formation au poste, et l'entreprise extérieure à l'inspection commune préalable - et au plan de prévention quand il s'impose.</t>
  </si>
  <si>
    <t>Comment forme-t-on un intérimaire qui arrive le lundi matin ?</t>
  </si>
  <si>
    <t>Qui vérifie que le sous-traitant connaît nos règles ?</t>
  </si>
  <si>
    <t>Plan de prévention</t>
  </si>
  <si>
    <t>Ordre et propreté : la sécurité commence par ranger</t>
  </si>
  <si>
    <t>Un poste rangé, c'est moins de chutes, moins de coupures, moins de temps perdu.</t>
  </si>
  <si>
    <t>Quel coin du site est en désordre permanent ?</t>
  </si>
  <si>
    <t>Qui range, quand ?</t>
  </si>
  <si>
    <t>Standard 5S / inspection</t>
  </si>
  <si>
    <t>Retour d'expérience après un accident</t>
  </si>
  <si>
    <t>Un accident analysé, c'est une cause supprimée ; un accident classé, c'est un accident qui reviendra.</t>
  </si>
  <si>
    <t>Que nous a appris le dernier accident ou presqu'accident ?</t>
  </si>
  <si>
    <t>Les actions décidées sont-elles faites ?</t>
  </si>
  <si>
    <t>Analyse d'accident (R4141-8)</t>
  </si>
  <si>
    <t>FICHE CAUSERIE SÉCURITÉ - QUART D'HEURE</t>
  </si>
  <si>
    <t>Date</t>
  </si>
  <si>
    <t>Site / atelier / chantier</t>
  </si>
  <si>
    <t>Thème (voir onglet Thèmes)</t>
  </si>
  <si>
    <t>Animateur</t>
  </si>
  <si>
    <t>Durée (min)</t>
  </si>
  <si>
    <t>Message clé (ce que chacun doit retenir)</t>
  </si>
  <si>
    <t>PARTICIPANTS</t>
  </si>
  <si>
    <t>Nom - Prénom</t>
  </si>
  <si>
    <t>Fonction / entreprise</t>
  </si>
  <si>
    <t>Émargement</t>
  </si>
  <si>
    <t>Points remontés par l'équipe (situations dangereuses, questions, désaccords)</t>
  </si>
  <si>
    <t>ACTIONS DÉCIDÉES</t>
  </si>
  <si>
    <t>Action</t>
  </si>
  <si>
    <t>Détail</t>
  </si>
  <si>
    <t>Responsable</t>
  </si>
  <si>
    <t>Échéance</t>
  </si>
  <si>
    <t>À porter au document unique / plan d'action ?</t>
  </si>
  <si>
    <t>Signature de l'animateur</t>
  </si>
  <si>
    <t>REGISTRE DES CAUSERIES - une ligne par causerie ; saisissez les noms des participants en ligne 3 (colonnes G et suivantes), puis cochez « x » pour les présents.</t>
  </si>
  <si>
    <t>Nb présents (calculé)</t>
  </si>
  <si>
    <t>Actions décidées</t>
  </si>
  <si>
    <t>A. Martin</t>
  </si>
  <si>
    <t>B. Costa</t>
  </si>
  <si>
    <t>C. Idir</t>
  </si>
  <si>
    <t>D. Lefèvre</t>
  </si>
  <si>
    <t>E. Morel</t>
  </si>
  <si>
    <t>F. Benali</t>
  </si>
  <si>
    <t>Chef d'équipe</t>
  </si>
  <si>
    <t>Balisage zone lavage</t>
  </si>
  <si>
    <t>x</t>
  </si>
  <si>
    <t>SUIVI - se calcule à partir du Registre</t>
  </si>
  <si>
    <t>Nombre de causeries tenues</t>
  </si>
  <si>
    <t>Participant</t>
  </si>
  <si>
    <t>Causeries suivies</t>
  </si>
  <si>
    <t>Dernière causerie</t>
  </si>
  <si>
    <t>Causeries tenues</t>
  </si>
  <si>
    <t>Rouge = jamais touché par une causerie enregistrée. « Dernière causerie » utilise MAXIFS (Excel 2019 et suivants, LibreOffice).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</si>
</sst>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4" x14ac:knownFonts="1">
    <font>
      <color theme="1"/>
      <family val="2"/>
      <scheme val="minor"/>
      <sz val="11"/>
      <name val="Calibri"/>
    </font>
    <font>
      <b/>
      <color rgb="FF1A2230"/>
      <sz val="16"/>
    </font>
    <font>
      <color rgb="FF333A47"/>
      <sz val="11"/>
    </font>
    <font>
      <b/>
      <color rgb="FF1A2230"/>
      <sz val="12"/>
    </font>
    <font>
      <color rgb="FF333A47"/>
      <sz val="10"/>
    </font>
    <font>
      <b/>
      <color rgb="FFFFFFFF"/>
      <sz val="11"/>
    </font>
    <font>
      <b/>
      <sz val="10"/>
    </font>
    <font>
      <b/>
    </font>
    <font>
      <b/>
      <color rgb="FF1A2230"/>
      <sz val="14"/>
    </font>
    <font>
      <b/>
      <sz val="12"/>
    </font>
    <font>
      <b/>
      <sz val="11"/>
    </font>
    <font>
      <b/>
      <sz val="9"/>
    </font>
    <font>
      <b/>
      <color rgb="FF1A2230"/>
      <sz val="13"/>
    </font>
    <font>
      <i/>
      <color rgb="FF6B7280"/>
      <sz val="9"/>
    </font>
  </fonts>
  <fills count="4">
    <fill>
      <patternFill patternType="none"/>
    </fill>
    <fill>
      <patternFill patternType="gray125"/>
    </fill>
    <fill>
      <patternFill patternType="solid">
        <fgColor rgb="FF1A2230"/>
      </patternFill>
    </fill>
    <fill>
      <patternFill patternType="solid">
        <fgColor rgb="FFE8F0FE"/>
      </patternFill>
    </fill>
  </fills>
  <borders count="2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4" fontId="0" fillId="3" borderId="1" xfId="0" applyNumberFormat="1" applyFill="1" applyBorder="1" applyAlignment="1" applyProtection="1">
      <alignment vertical="top" wrapText="1"/>
      <protection locked="0"/>
    </xf>
    <xf numFmtId="0" fontId="8" fillId="0" borderId="0" xfId="0" applyFont="1"/>
    <xf numFmtId="0" fontId="7" fillId="0" borderId="0" xfId="0" applyFont="1"/>
    <xf numFmtId="0" fontId="0" fillId="3" borderId="1" xfId="0" applyFill="1" applyBorder="1" applyAlignment="1" applyProtection="1">
      <alignment vertical="top" wrapText="1"/>
      <protection locked="0"/>
    </xf>
    <xf numFmtId="0" fontId="9" fillId="0" borderId="0" xfId="0" applyFont="1"/>
    <xf numFmtId="0" fontId="10" fillId="0" borderId="0" xfId="0" applyFont="1" applyAlignment="1">
      <alignment wrapText="1"/>
    </xf>
    <xf numFmtId="0" fontId="11" fillId="3" borderId="1" xfId="0" applyFont="1" applyFill="1" applyBorder="1" applyAlignment="1" applyProtection="1">
      <alignment horizontal="center" vertical="bottom" textRotation="90"/>
      <protection locked="0"/>
    </xf>
    <xf numFmtId="1" fontId="0" fillId="0" borderId="0" xfId="0" applyNumberFormat="1" applyAlignment="1" applyProtection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12" fillId="0" borderId="0" xfId="0" applyFont="1"/>
    <xf numFmtId="1" fontId="7" fillId="0" borderId="0" xfId="0" applyNumberFormat="1" applyFont="1" applyProtection="1"/>
    <xf numFmtId="0" fontId="0" fillId="0" borderId="0" xfId="0" applyProtection="1"/>
    <xf numFmtId="164" fontId="0" fillId="0" borderId="0" xfId="0" applyNumberFormat="1" applyAlignment="1">
      <alignment horizontal="center"/>
    </xf>
    <xf numFmtId="0" fontId="13" fillId="0" borderId="0" xfId="0" applyFont="1" applyAlignment="1">
      <alignment wrapText="1"/>
    </xf>
  </cellXfs>
  <cellStyles count="1">
    <cellStyle name="Normal" xfId="0" builtinId="0"/>
  </cellStyles>
  <dxfs count="2">
    <dxf>
      <font>
        <b/>
        <color rgb="FF9C0006"/>
      </font>
      <fill>
        <patternFill patternType="solid">
          <bgColor rgb="FFFFC7CE"/>
        </patternFill>
      </fill>
    </dxf>
    <dxf>
      <font>
        <b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2626"/>
  </sheetPr>
  <dimension ref="B1:B14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108" customWidth="1"/>
  </cols>
  <sheetData>
    <row r="1" ht="24" customHeight="1" spans="2:2" x14ac:dyDescent="0.25">
      <c r="B1" s="1" t="s">
        <v>0</v>
      </c>
    </row>
    <row r="2" spans="2:2" x14ac:dyDescent="0.25">
      <c r="B2" s="2" t="s">
        <v>1</v>
      </c>
    </row>
    <row r="3" spans="2:2" x14ac:dyDescent="0.25">
      <c r="B3" s="2" t="s">
        <v>2</v>
      </c>
    </row>
    <row r="4" spans="2:2" x14ac:dyDescent="0.25">
      <c r="B4" s="3" t="s">
        <v>3</v>
      </c>
    </row>
    <row r="5" spans="2:2" x14ac:dyDescent="0.25">
      <c r="B5" s="2" t="s">
        <v>4</v>
      </c>
    </row>
    <row r="6" spans="2:2" x14ac:dyDescent="0.25">
      <c r="B6" s="2" t="s">
        <v>2</v>
      </c>
    </row>
    <row r="7" spans="2:2" x14ac:dyDescent="0.25">
      <c r="B7" s="3" t="s">
        <v>5</v>
      </c>
    </row>
    <row r="8" spans="2:2" x14ac:dyDescent="0.25">
      <c r="B8" s="2" t="s">
        <v>6</v>
      </c>
    </row>
    <row r="9" spans="2:2" x14ac:dyDescent="0.25">
      <c r="B9" s="2" t="s">
        <v>7</v>
      </c>
    </row>
    <row r="10" spans="2:2" x14ac:dyDescent="0.25">
      <c r="B10" s="2" t="s">
        <v>8</v>
      </c>
    </row>
    <row r="11" spans="2:2" x14ac:dyDescent="0.25">
      <c r="B11" s="2" t="s">
        <v>9</v>
      </c>
    </row>
    <row r="12" spans="2:2" x14ac:dyDescent="0.25">
      <c r="B12" s="2" t="s">
        <v>2</v>
      </c>
    </row>
    <row r="13" spans="2:2" x14ac:dyDescent="0.25">
      <c r="B13" s="2" t="s">
        <v>10</v>
      </c>
    </row>
    <row r="14" spans="2:2" x14ac:dyDescent="0.25">
      <c r="B14" s="4" t="s">
        <v>11</v>
      </c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563EB"/>
  </sheetPr>
  <dimension ref="A1:H5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18" customWidth="1"/>
    <col min="3" max="3" width="34" customWidth="1"/>
    <col min="4" max="4" width="46" customWidth="1"/>
    <col min="5" max="6" width="38" customWidth="1"/>
    <col min="7" max="7" width="26" customWidth="1"/>
    <col min="8" max="8" width="14" customWidth="1"/>
  </cols>
  <sheetData>
    <row r="1" ht="32" customHeight="1" spans="1:8" x14ac:dyDescent="0.25">
      <c r="A1" s="5" t="s">
        <v>12</v>
      </c>
      <c r="B1" s="5" t="s">
        <v>13</v>
      </c>
      <c r="C1" s="5" t="s">
        <v>14</v>
      </c>
      <c r="D1" s="5" t="s">
        <v>15</v>
      </c>
      <c r="E1" s="5" t="s">
        <v>16</v>
      </c>
      <c r="F1" s="5" t="s">
        <v>17</v>
      </c>
      <c r="G1" s="5" t="s">
        <v>18</v>
      </c>
      <c r="H1" s="5" t="s">
        <v>19</v>
      </c>
    </row>
    <row r="2" ht="48" customHeight="1" spans="1:8" x14ac:dyDescent="0.25">
      <c r="A2" s="6">
        <v>1</v>
      </c>
      <c r="B2" s="7" t="s">
        <v>20</v>
      </c>
      <c r="C2" s="8" t="s">
        <v>21</v>
      </c>
      <c r="D2" s="9" t="s">
        <v>22</v>
      </c>
      <c r="E2" s="9" t="s">
        <v>23</v>
      </c>
      <c r="F2" s="9" t="s">
        <v>24</v>
      </c>
      <c r="G2" s="9" t="s">
        <v>25</v>
      </c>
      <c r="H2" s="10"/>
    </row>
    <row r="3" ht="48" customHeight="1" spans="1:8" x14ac:dyDescent="0.25">
      <c r="A3" s="6">
        <v>2</v>
      </c>
      <c r="B3" s="7" t="s">
        <v>20</v>
      </c>
      <c r="C3" s="8" t="s">
        <v>26</v>
      </c>
      <c r="D3" s="9" t="s">
        <v>27</v>
      </c>
      <c r="E3" s="9" t="s">
        <v>28</v>
      </c>
      <c r="F3" s="9" t="s">
        <v>29</v>
      </c>
      <c r="G3" s="9" t="s">
        <v>30</v>
      </c>
      <c r="H3" s="10"/>
    </row>
    <row r="4" ht="48" customHeight="1" spans="1:8" x14ac:dyDescent="0.25">
      <c r="A4" s="6">
        <v>3</v>
      </c>
      <c r="B4" s="7" t="s">
        <v>20</v>
      </c>
      <c r="C4" s="8" t="s">
        <v>31</v>
      </c>
      <c r="D4" s="9" t="s">
        <v>32</v>
      </c>
      <c r="E4" s="9" t="s">
        <v>33</v>
      </c>
      <c r="F4" s="9" t="s">
        <v>34</v>
      </c>
      <c r="G4" s="9" t="s">
        <v>35</v>
      </c>
      <c r="H4" s="10"/>
    </row>
    <row r="5" ht="48" customHeight="1" spans="1:8" x14ac:dyDescent="0.25">
      <c r="A5" s="6">
        <v>4</v>
      </c>
      <c r="B5" s="7" t="s">
        <v>20</v>
      </c>
      <c r="C5" s="8" t="s">
        <v>36</v>
      </c>
      <c r="D5" s="9" t="s">
        <v>37</v>
      </c>
      <c r="E5" s="9" t="s">
        <v>38</v>
      </c>
      <c r="F5" s="9" t="s">
        <v>39</v>
      </c>
      <c r="G5" s="9" t="s">
        <v>40</v>
      </c>
      <c r="H5" s="10"/>
    </row>
    <row r="6" ht="48" customHeight="1" spans="1:8" x14ac:dyDescent="0.25">
      <c r="A6" s="6">
        <v>5</v>
      </c>
      <c r="B6" s="7" t="s">
        <v>20</v>
      </c>
      <c r="C6" s="8" t="s">
        <v>41</v>
      </c>
      <c r="D6" s="9" t="s">
        <v>42</v>
      </c>
      <c r="E6" s="9" t="s">
        <v>43</v>
      </c>
      <c r="F6" s="9" t="s">
        <v>44</v>
      </c>
      <c r="G6" s="9" t="s">
        <v>45</v>
      </c>
      <c r="H6" s="10"/>
    </row>
    <row r="7" ht="48" customHeight="1" spans="1:8" x14ac:dyDescent="0.25">
      <c r="A7" s="6">
        <v>6</v>
      </c>
      <c r="B7" s="7" t="s">
        <v>20</v>
      </c>
      <c r="C7" s="8" t="s">
        <v>46</v>
      </c>
      <c r="D7" s="9" t="s">
        <v>47</v>
      </c>
      <c r="E7" s="9" t="s">
        <v>48</v>
      </c>
      <c r="F7" s="9" t="s">
        <v>49</v>
      </c>
      <c r="G7" s="9" t="s">
        <v>50</v>
      </c>
      <c r="H7" s="10"/>
    </row>
    <row r="8" ht="48" customHeight="1" spans="1:8" x14ac:dyDescent="0.25">
      <c r="A8" s="6">
        <v>7</v>
      </c>
      <c r="B8" s="7" t="s">
        <v>20</v>
      </c>
      <c r="C8" s="8" t="s">
        <v>51</v>
      </c>
      <c r="D8" s="9" t="s">
        <v>52</v>
      </c>
      <c r="E8" s="9" t="s">
        <v>53</v>
      </c>
      <c r="F8" s="9" t="s">
        <v>54</v>
      </c>
      <c r="G8" s="9" t="s">
        <v>55</v>
      </c>
      <c r="H8" s="10"/>
    </row>
    <row r="9" ht="48" customHeight="1" spans="1:8" x14ac:dyDescent="0.25">
      <c r="A9" s="6">
        <v>8</v>
      </c>
      <c r="B9" s="7" t="s">
        <v>56</v>
      </c>
      <c r="C9" s="8" t="s">
        <v>57</v>
      </c>
      <c r="D9" s="9" t="s">
        <v>58</v>
      </c>
      <c r="E9" s="9" t="s">
        <v>59</v>
      </c>
      <c r="F9" s="9" t="s">
        <v>60</v>
      </c>
      <c r="G9" s="9" t="s">
        <v>61</v>
      </c>
      <c r="H9" s="10"/>
    </row>
    <row r="10" ht="48" customHeight="1" spans="1:8" x14ac:dyDescent="0.25">
      <c r="A10" s="6">
        <v>9</v>
      </c>
      <c r="B10" s="7" t="s">
        <v>56</v>
      </c>
      <c r="C10" s="8" t="s">
        <v>62</v>
      </c>
      <c r="D10" s="9" t="s">
        <v>63</v>
      </c>
      <c r="E10" s="9" t="s">
        <v>64</v>
      </c>
      <c r="F10" s="9" t="s">
        <v>65</v>
      </c>
      <c r="G10" s="9" t="s">
        <v>66</v>
      </c>
      <c r="H10" s="10"/>
    </row>
    <row r="11" ht="48" customHeight="1" spans="1:8" x14ac:dyDescent="0.25">
      <c r="A11" s="6">
        <v>10</v>
      </c>
      <c r="B11" s="7" t="s">
        <v>56</v>
      </c>
      <c r="C11" s="8" t="s">
        <v>67</v>
      </c>
      <c r="D11" s="9" t="s">
        <v>68</v>
      </c>
      <c r="E11" s="9" t="s">
        <v>69</v>
      </c>
      <c r="F11" s="9" t="s">
        <v>70</v>
      </c>
      <c r="G11" s="9" t="s">
        <v>71</v>
      </c>
      <c r="H11" s="10"/>
    </row>
    <row r="12" ht="48" customHeight="1" spans="1:8" x14ac:dyDescent="0.25">
      <c r="A12" s="6">
        <v>11</v>
      </c>
      <c r="B12" s="7" t="s">
        <v>56</v>
      </c>
      <c r="C12" s="8" t="s">
        <v>72</v>
      </c>
      <c r="D12" s="9" t="s">
        <v>73</v>
      </c>
      <c r="E12" s="9" t="s">
        <v>74</v>
      </c>
      <c r="F12" s="9" t="s">
        <v>75</v>
      </c>
      <c r="G12" s="9" t="s">
        <v>76</v>
      </c>
      <c r="H12" s="10"/>
    </row>
    <row r="13" ht="48" customHeight="1" spans="1:8" x14ac:dyDescent="0.25">
      <c r="A13" s="6">
        <v>12</v>
      </c>
      <c r="B13" s="7" t="s">
        <v>56</v>
      </c>
      <c r="C13" s="8" t="s">
        <v>77</v>
      </c>
      <c r="D13" s="9" t="s">
        <v>78</v>
      </c>
      <c r="E13" s="9" t="s">
        <v>79</v>
      </c>
      <c r="F13" s="9" t="s">
        <v>80</v>
      </c>
      <c r="G13" s="9" t="s">
        <v>81</v>
      </c>
      <c r="H13" s="10"/>
    </row>
    <row r="14" ht="48" customHeight="1" spans="1:8" x14ac:dyDescent="0.25">
      <c r="A14" s="6">
        <v>13</v>
      </c>
      <c r="B14" s="7" t="s">
        <v>82</v>
      </c>
      <c r="C14" s="8" t="s">
        <v>83</v>
      </c>
      <c r="D14" s="9" t="s">
        <v>84</v>
      </c>
      <c r="E14" s="9" t="s">
        <v>85</v>
      </c>
      <c r="F14" s="9" t="s">
        <v>86</v>
      </c>
      <c r="G14" s="9" t="s">
        <v>87</v>
      </c>
      <c r="H14" s="10"/>
    </row>
    <row r="15" ht="48" customHeight="1" spans="1:8" x14ac:dyDescent="0.25">
      <c r="A15" s="6">
        <v>14</v>
      </c>
      <c r="B15" s="7" t="s">
        <v>82</v>
      </c>
      <c r="C15" s="8" t="s">
        <v>88</v>
      </c>
      <c r="D15" s="9" t="s">
        <v>89</v>
      </c>
      <c r="E15" s="9" t="s">
        <v>90</v>
      </c>
      <c r="F15" s="9" t="s">
        <v>91</v>
      </c>
      <c r="G15" s="9" t="s">
        <v>92</v>
      </c>
      <c r="H15" s="10"/>
    </row>
    <row r="16" ht="48" customHeight="1" spans="1:8" x14ac:dyDescent="0.25">
      <c r="A16" s="6">
        <v>15</v>
      </c>
      <c r="B16" s="7" t="s">
        <v>82</v>
      </c>
      <c r="C16" s="8" t="s">
        <v>93</v>
      </c>
      <c r="D16" s="9" t="s">
        <v>94</v>
      </c>
      <c r="E16" s="9" t="s">
        <v>95</v>
      </c>
      <c r="F16" s="9" t="s">
        <v>96</v>
      </c>
      <c r="G16" s="9" t="s">
        <v>97</v>
      </c>
      <c r="H16" s="10"/>
    </row>
    <row r="17" ht="48" customHeight="1" spans="1:8" x14ac:dyDescent="0.25">
      <c r="A17" s="6">
        <v>16</v>
      </c>
      <c r="B17" s="7" t="s">
        <v>98</v>
      </c>
      <c r="C17" s="8" t="s">
        <v>99</v>
      </c>
      <c r="D17" s="9" t="s">
        <v>100</v>
      </c>
      <c r="E17" s="9" t="s">
        <v>101</v>
      </c>
      <c r="F17" s="9" t="s">
        <v>102</v>
      </c>
      <c r="G17" s="9" t="s">
        <v>103</v>
      </c>
      <c r="H17" s="10"/>
    </row>
    <row r="18" ht="48" customHeight="1" spans="1:8" x14ac:dyDescent="0.25">
      <c r="A18" s="6">
        <v>17</v>
      </c>
      <c r="B18" s="7" t="s">
        <v>98</v>
      </c>
      <c r="C18" s="8" t="s">
        <v>104</v>
      </c>
      <c r="D18" s="9" t="s">
        <v>105</v>
      </c>
      <c r="E18" s="9" t="s">
        <v>106</v>
      </c>
      <c r="F18" s="9" t="s">
        <v>107</v>
      </c>
      <c r="G18" s="9" t="s">
        <v>108</v>
      </c>
      <c r="H18" s="10"/>
    </row>
    <row r="19" ht="48" customHeight="1" spans="1:8" x14ac:dyDescent="0.25">
      <c r="A19" s="6">
        <v>18</v>
      </c>
      <c r="B19" s="7" t="s">
        <v>98</v>
      </c>
      <c r="C19" s="8" t="s">
        <v>109</v>
      </c>
      <c r="D19" s="9" t="s">
        <v>110</v>
      </c>
      <c r="E19" s="9" t="s">
        <v>111</v>
      </c>
      <c r="F19" s="9" t="s">
        <v>112</v>
      </c>
      <c r="G19" s="9" t="s">
        <v>113</v>
      </c>
      <c r="H19" s="10"/>
    </row>
    <row r="20" ht="48" customHeight="1" spans="1:8" x14ac:dyDescent="0.25">
      <c r="A20" s="6">
        <v>19</v>
      </c>
      <c r="B20" s="7" t="s">
        <v>98</v>
      </c>
      <c r="C20" s="8" t="s">
        <v>114</v>
      </c>
      <c r="D20" s="9" t="s">
        <v>115</v>
      </c>
      <c r="E20" s="9" t="s">
        <v>116</v>
      </c>
      <c r="F20" s="9" t="s">
        <v>117</v>
      </c>
      <c r="G20" s="9" t="s">
        <v>118</v>
      </c>
      <c r="H20" s="10"/>
    </row>
    <row r="21" ht="48" customHeight="1" spans="1:8" x14ac:dyDescent="0.25">
      <c r="A21" s="6">
        <v>20</v>
      </c>
      <c r="B21" s="7" t="s">
        <v>98</v>
      </c>
      <c r="C21" s="8" t="s">
        <v>119</v>
      </c>
      <c r="D21" s="9" t="s">
        <v>120</v>
      </c>
      <c r="E21" s="9" t="s">
        <v>121</v>
      </c>
      <c r="F21" s="9" t="s">
        <v>122</v>
      </c>
      <c r="G21" s="9" t="s">
        <v>123</v>
      </c>
      <c r="H21" s="10"/>
    </row>
    <row r="22" ht="48" customHeight="1" spans="1:8" x14ac:dyDescent="0.25">
      <c r="A22" s="6">
        <v>21</v>
      </c>
      <c r="B22" s="7" t="s">
        <v>124</v>
      </c>
      <c r="C22" s="8" t="s">
        <v>125</v>
      </c>
      <c r="D22" s="9" t="s">
        <v>126</v>
      </c>
      <c r="E22" s="9" t="s">
        <v>127</v>
      </c>
      <c r="F22" s="9" t="s">
        <v>128</v>
      </c>
      <c r="G22" s="9" t="s">
        <v>129</v>
      </c>
      <c r="H22" s="10"/>
    </row>
    <row r="23" ht="48" customHeight="1" spans="1:8" x14ac:dyDescent="0.25">
      <c r="A23" s="6">
        <v>22</v>
      </c>
      <c r="B23" s="7" t="s">
        <v>124</v>
      </c>
      <c r="C23" s="8" t="s">
        <v>130</v>
      </c>
      <c r="D23" s="9" t="s">
        <v>131</v>
      </c>
      <c r="E23" s="9" t="s">
        <v>132</v>
      </c>
      <c r="F23" s="9" t="s">
        <v>133</v>
      </c>
      <c r="G23" s="9" t="s">
        <v>134</v>
      </c>
      <c r="H23" s="10"/>
    </row>
    <row r="24" ht="48" customHeight="1" spans="1:8" x14ac:dyDescent="0.25">
      <c r="A24" s="6">
        <v>23</v>
      </c>
      <c r="B24" s="7" t="s">
        <v>124</v>
      </c>
      <c r="C24" s="8" t="s">
        <v>135</v>
      </c>
      <c r="D24" s="9" t="s">
        <v>136</v>
      </c>
      <c r="E24" s="9" t="s">
        <v>137</v>
      </c>
      <c r="F24" s="9" t="s">
        <v>138</v>
      </c>
      <c r="G24" s="9" t="s">
        <v>139</v>
      </c>
      <c r="H24" s="10"/>
    </row>
    <row r="25" ht="48" customHeight="1" spans="1:8" x14ac:dyDescent="0.25">
      <c r="A25" s="6">
        <v>24</v>
      </c>
      <c r="B25" s="7" t="s">
        <v>124</v>
      </c>
      <c r="C25" s="8" t="s">
        <v>140</v>
      </c>
      <c r="D25" s="9" t="s">
        <v>141</v>
      </c>
      <c r="E25" s="9" t="s">
        <v>142</v>
      </c>
      <c r="F25" s="9" t="s">
        <v>143</v>
      </c>
      <c r="G25" s="9" t="s">
        <v>144</v>
      </c>
      <c r="H25" s="10"/>
    </row>
    <row r="26" ht="48" customHeight="1" spans="1:8" x14ac:dyDescent="0.25">
      <c r="A26" s="6">
        <v>25</v>
      </c>
      <c r="B26" s="7" t="s">
        <v>124</v>
      </c>
      <c r="C26" s="8" t="s">
        <v>145</v>
      </c>
      <c r="D26" s="9" t="s">
        <v>146</v>
      </c>
      <c r="E26" s="9" t="s">
        <v>147</v>
      </c>
      <c r="F26" s="9" t="s">
        <v>148</v>
      </c>
      <c r="G26" s="9" t="s">
        <v>149</v>
      </c>
      <c r="H26" s="10"/>
    </row>
    <row r="27" ht="48" customHeight="1" spans="1:8" x14ac:dyDescent="0.25">
      <c r="A27" s="6">
        <v>26</v>
      </c>
      <c r="B27" s="7" t="s">
        <v>150</v>
      </c>
      <c r="C27" s="8" t="s">
        <v>151</v>
      </c>
      <c r="D27" s="9" t="s">
        <v>152</v>
      </c>
      <c r="E27" s="9" t="s">
        <v>153</v>
      </c>
      <c r="F27" s="9" t="s">
        <v>154</v>
      </c>
      <c r="G27" s="9" t="s">
        <v>155</v>
      </c>
      <c r="H27" s="10"/>
    </row>
    <row r="28" ht="48" customHeight="1" spans="1:8" x14ac:dyDescent="0.25">
      <c r="A28" s="6">
        <v>27</v>
      </c>
      <c r="B28" s="7" t="s">
        <v>150</v>
      </c>
      <c r="C28" s="8" t="s">
        <v>156</v>
      </c>
      <c r="D28" s="9" t="s">
        <v>157</v>
      </c>
      <c r="E28" s="9" t="s">
        <v>158</v>
      </c>
      <c r="F28" s="9" t="s">
        <v>159</v>
      </c>
      <c r="G28" s="9" t="s">
        <v>160</v>
      </c>
      <c r="H28" s="10"/>
    </row>
    <row r="29" ht="48" customHeight="1" spans="1:8" x14ac:dyDescent="0.25">
      <c r="A29" s="6">
        <v>28</v>
      </c>
      <c r="B29" s="7" t="s">
        <v>150</v>
      </c>
      <c r="C29" s="8" t="s">
        <v>161</v>
      </c>
      <c r="D29" s="9" t="s">
        <v>162</v>
      </c>
      <c r="E29" s="9" t="s">
        <v>163</v>
      </c>
      <c r="F29" s="9" t="s">
        <v>164</v>
      </c>
      <c r="G29" s="9" t="s">
        <v>165</v>
      </c>
      <c r="H29" s="10"/>
    </row>
    <row r="30" ht="48" customHeight="1" spans="1:8" x14ac:dyDescent="0.25">
      <c r="A30" s="6">
        <v>29</v>
      </c>
      <c r="B30" s="7" t="s">
        <v>150</v>
      </c>
      <c r="C30" s="8" t="s">
        <v>166</v>
      </c>
      <c r="D30" s="9" t="s">
        <v>167</v>
      </c>
      <c r="E30" s="9" t="s">
        <v>168</v>
      </c>
      <c r="F30" s="9" t="s">
        <v>169</v>
      </c>
      <c r="G30" s="9" t="s">
        <v>170</v>
      </c>
      <c r="H30" s="10"/>
    </row>
    <row r="31" ht="48" customHeight="1" spans="1:8" x14ac:dyDescent="0.25">
      <c r="A31" s="6">
        <v>30</v>
      </c>
      <c r="B31" s="7" t="s">
        <v>171</v>
      </c>
      <c r="C31" s="8" t="s">
        <v>172</v>
      </c>
      <c r="D31" s="9" t="s">
        <v>173</v>
      </c>
      <c r="E31" s="9" t="s">
        <v>174</v>
      </c>
      <c r="F31" s="9" t="s">
        <v>175</v>
      </c>
      <c r="G31" s="9" t="s">
        <v>176</v>
      </c>
      <c r="H31" s="10"/>
    </row>
    <row r="32" ht="48" customHeight="1" spans="1:8" x14ac:dyDescent="0.25">
      <c r="A32" s="6">
        <v>31</v>
      </c>
      <c r="B32" s="7" t="s">
        <v>171</v>
      </c>
      <c r="C32" s="8" t="s">
        <v>177</v>
      </c>
      <c r="D32" s="9" t="s">
        <v>178</v>
      </c>
      <c r="E32" s="9" t="s">
        <v>179</v>
      </c>
      <c r="F32" s="9" t="s">
        <v>180</v>
      </c>
      <c r="G32" s="9" t="s">
        <v>181</v>
      </c>
      <c r="H32" s="10"/>
    </row>
    <row r="33" ht="48" customHeight="1" spans="1:8" x14ac:dyDescent="0.25">
      <c r="A33" s="6">
        <v>32</v>
      </c>
      <c r="B33" s="7" t="s">
        <v>171</v>
      </c>
      <c r="C33" s="8" t="s">
        <v>182</v>
      </c>
      <c r="D33" s="9" t="s">
        <v>183</v>
      </c>
      <c r="E33" s="9" t="s">
        <v>184</v>
      </c>
      <c r="F33" s="9" t="s">
        <v>185</v>
      </c>
      <c r="G33" s="9" t="s">
        <v>186</v>
      </c>
      <c r="H33" s="10"/>
    </row>
    <row r="34" ht="48" customHeight="1" spans="1:8" x14ac:dyDescent="0.25">
      <c r="A34" s="6">
        <v>33</v>
      </c>
      <c r="B34" s="7" t="s">
        <v>171</v>
      </c>
      <c r="C34" s="8" t="s">
        <v>187</v>
      </c>
      <c r="D34" s="9" t="s">
        <v>188</v>
      </c>
      <c r="E34" s="9" t="s">
        <v>189</v>
      </c>
      <c r="F34" s="9" t="s">
        <v>190</v>
      </c>
      <c r="G34" s="9" t="s">
        <v>191</v>
      </c>
      <c r="H34" s="10"/>
    </row>
    <row r="35" ht="48" customHeight="1" spans="1:8" x14ac:dyDescent="0.25">
      <c r="A35" s="6">
        <v>34</v>
      </c>
      <c r="B35" s="7" t="s">
        <v>192</v>
      </c>
      <c r="C35" s="8" t="s">
        <v>193</v>
      </c>
      <c r="D35" s="9" t="s">
        <v>194</v>
      </c>
      <c r="E35" s="9" t="s">
        <v>195</v>
      </c>
      <c r="F35" s="9" t="s">
        <v>196</v>
      </c>
      <c r="G35" s="9" t="s">
        <v>97</v>
      </c>
      <c r="H35" s="10"/>
    </row>
    <row r="36" ht="48" customHeight="1" spans="1:8" x14ac:dyDescent="0.25">
      <c r="A36" s="6">
        <v>35</v>
      </c>
      <c r="B36" s="7" t="s">
        <v>192</v>
      </c>
      <c r="C36" s="8" t="s">
        <v>197</v>
      </c>
      <c r="D36" s="9" t="s">
        <v>198</v>
      </c>
      <c r="E36" s="9" t="s">
        <v>199</v>
      </c>
      <c r="F36" s="9" t="s">
        <v>200</v>
      </c>
      <c r="G36" s="9" t="s">
        <v>201</v>
      </c>
      <c r="H36" s="10"/>
    </row>
    <row r="37" ht="48" customHeight="1" spans="1:8" x14ac:dyDescent="0.25">
      <c r="A37" s="6">
        <v>36</v>
      </c>
      <c r="B37" s="7" t="s">
        <v>192</v>
      </c>
      <c r="C37" s="8" t="s">
        <v>202</v>
      </c>
      <c r="D37" s="9" t="s">
        <v>203</v>
      </c>
      <c r="E37" s="9" t="s">
        <v>204</v>
      </c>
      <c r="F37" s="9" t="s">
        <v>205</v>
      </c>
      <c r="G37" s="9" t="s">
        <v>97</v>
      </c>
      <c r="H37" s="10"/>
    </row>
    <row r="38" ht="48" customHeight="1" spans="1:8" x14ac:dyDescent="0.25">
      <c r="A38" s="6">
        <v>37</v>
      </c>
      <c r="B38" s="7" t="s">
        <v>192</v>
      </c>
      <c r="C38" s="8" t="s">
        <v>206</v>
      </c>
      <c r="D38" s="9" t="s">
        <v>207</v>
      </c>
      <c r="E38" s="9" t="s">
        <v>208</v>
      </c>
      <c r="F38" s="9" t="s">
        <v>209</v>
      </c>
      <c r="G38" s="9" t="s">
        <v>210</v>
      </c>
      <c r="H38" s="10"/>
    </row>
    <row r="39" ht="48" customHeight="1" spans="1:8" x14ac:dyDescent="0.25">
      <c r="A39" s="6">
        <v>38</v>
      </c>
      <c r="B39" s="7" t="s">
        <v>211</v>
      </c>
      <c r="C39" s="8" t="s">
        <v>212</v>
      </c>
      <c r="D39" s="9" t="s">
        <v>213</v>
      </c>
      <c r="E39" s="9" t="s">
        <v>214</v>
      </c>
      <c r="F39" s="9" t="s">
        <v>215</v>
      </c>
      <c r="G39" s="9" t="s">
        <v>216</v>
      </c>
      <c r="H39" s="10"/>
    </row>
    <row r="40" ht="48" customHeight="1" spans="1:8" x14ac:dyDescent="0.25">
      <c r="A40" s="6">
        <v>39</v>
      </c>
      <c r="B40" s="7" t="s">
        <v>211</v>
      </c>
      <c r="C40" s="8" t="s">
        <v>217</v>
      </c>
      <c r="D40" s="9" t="s">
        <v>218</v>
      </c>
      <c r="E40" s="9" t="s">
        <v>219</v>
      </c>
      <c r="F40" s="9" t="s">
        <v>220</v>
      </c>
      <c r="G40" s="9" t="s">
        <v>221</v>
      </c>
      <c r="H40" s="10"/>
    </row>
    <row r="41" ht="48" customHeight="1" spans="1:8" x14ac:dyDescent="0.25">
      <c r="A41" s="6">
        <v>40</v>
      </c>
      <c r="B41" s="7" t="s">
        <v>211</v>
      </c>
      <c r="C41" s="8" t="s">
        <v>222</v>
      </c>
      <c r="D41" s="9" t="s">
        <v>223</v>
      </c>
      <c r="E41" s="9" t="s">
        <v>224</v>
      </c>
      <c r="F41" s="9" t="s">
        <v>225</v>
      </c>
      <c r="G41" s="9" t="s">
        <v>226</v>
      </c>
      <c r="H41" s="10"/>
    </row>
    <row r="42" ht="48" customHeight="1" spans="1:8" x14ac:dyDescent="0.25">
      <c r="A42" s="6">
        <v>41</v>
      </c>
      <c r="B42" s="7" t="s">
        <v>211</v>
      </c>
      <c r="C42" s="8" t="s">
        <v>227</v>
      </c>
      <c r="D42" s="9" t="s">
        <v>228</v>
      </c>
      <c r="E42" s="9" t="s">
        <v>229</v>
      </c>
      <c r="F42" s="9" t="s">
        <v>230</v>
      </c>
      <c r="G42" s="9" t="s">
        <v>231</v>
      </c>
      <c r="H42" s="10"/>
    </row>
    <row r="43" ht="48" customHeight="1" spans="1:8" x14ac:dyDescent="0.25">
      <c r="A43" s="6">
        <v>42</v>
      </c>
      <c r="B43" s="7" t="s">
        <v>211</v>
      </c>
      <c r="C43" s="8" t="s">
        <v>232</v>
      </c>
      <c r="D43" s="9" t="s">
        <v>233</v>
      </c>
      <c r="E43" s="9" t="s">
        <v>234</v>
      </c>
      <c r="F43" s="9" t="s">
        <v>235</v>
      </c>
      <c r="G43" s="9" t="s">
        <v>236</v>
      </c>
      <c r="H43" s="10"/>
    </row>
    <row r="44" ht="48" customHeight="1" spans="1:8" x14ac:dyDescent="0.25">
      <c r="A44" s="6">
        <v>43</v>
      </c>
      <c r="B44" s="7" t="s">
        <v>211</v>
      </c>
      <c r="C44" s="8" t="s">
        <v>237</v>
      </c>
      <c r="D44" s="9" t="s">
        <v>238</v>
      </c>
      <c r="E44" s="9" t="s">
        <v>239</v>
      </c>
      <c r="F44" s="9" t="s">
        <v>240</v>
      </c>
      <c r="G44" s="9" t="s">
        <v>241</v>
      </c>
      <c r="H44" s="10"/>
    </row>
    <row r="45" ht="48" customHeight="1" spans="1:8" x14ac:dyDescent="0.25">
      <c r="A45" s="6">
        <v>44</v>
      </c>
      <c r="B45" s="7" t="s">
        <v>242</v>
      </c>
      <c r="C45" s="8" t="s">
        <v>243</v>
      </c>
      <c r="D45" s="9" t="s">
        <v>244</v>
      </c>
      <c r="E45" s="9" t="s">
        <v>245</v>
      </c>
      <c r="F45" s="9" t="s">
        <v>246</v>
      </c>
      <c r="G45" s="9" t="s">
        <v>247</v>
      </c>
      <c r="H45" s="10"/>
    </row>
    <row r="46" ht="48" customHeight="1" spans="1:8" x14ac:dyDescent="0.25">
      <c r="A46" s="6">
        <v>45</v>
      </c>
      <c r="B46" s="7" t="s">
        <v>242</v>
      </c>
      <c r="C46" s="8" t="s">
        <v>248</v>
      </c>
      <c r="D46" s="9" t="s">
        <v>249</v>
      </c>
      <c r="E46" s="9" t="s">
        <v>250</v>
      </c>
      <c r="F46" s="9" t="s">
        <v>251</v>
      </c>
      <c r="G46" s="9" t="s">
        <v>252</v>
      </c>
      <c r="H46" s="10"/>
    </row>
    <row r="47" ht="48" customHeight="1" spans="1:8" x14ac:dyDescent="0.25">
      <c r="A47" s="6">
        <v>46</v>
      </c>
      <c r="B47" s="7" t="s">
        <v>242</v>
      </c>
      <c r="C47" s="8" t="s">
        <v>253</v>
      </c>
      <c r="D47" s="9" t="s">
        <v>254</v>
      </c>
      <c r="E47" s="9" t="s">
        <v>255</v>
      </c>
      <c r="F47" s="9" t="s">
        <v>256</v>
      </c>
      <c r="G47" s="9" t="s">
        <v>257</v>
      </c>
      <c r="H47" s="10"/>
    </row>
    <row r="48" ht="48" customHeight="1" spans="1:8" x14ac:dyDescent="0.25">
      <c r="A48" s="6">
        <v>47</v>
      </c>
      <c r="B48" s="7" t="s">
        <v>242</v>
      </c>
      <c r="C48" s="8" t="s">
        <v>258</v>
      </c>
      <c r="D48" s="9" t="s">
        <v>259</v>
      </c>
      <c r="E48" s="9" t="s">
        <v>260</v>
      </c>
      <c r="F48" s="9" t="s">
        <v>261</v>
      </c>
      <c r="G48" s="9" t="s">
        <v>262</v>
      </c>
      <c r="H48" s="10"/>
    </row>
    <row r="49" ht="48" customHeight="1" spans="1:8" x14ac:dyDescent="0.25">
      <c r="A49" s="6">
        <v>48</v>
      </c>
      <c r="B49" s="7" t="s">
        <v>242</v>
      </c>
      <c r="C49" s="8" t="s">
        <v>263</v>
      </c>
      <c r="D49" s="9" t="s">
        <v>264</v>
      </c>
      <c r="E49" s="9" t="s">
        <v>265</v>
      </c>
      <c r="F49" s="9" t="s">
        <v>266</v>
      </c>
      <c r="G49" s="9" t="s">
        <v>267</v>
      </c>
      <c r="H49" s="10"/>
    </row>
    <row r="50" ht="48" customHeight="1" spans="1:8" x14ac:dyDescent="0.25">
      <c r="A50" s="6">
        <v>49</v>
      </c>
      <c r="B50" s="7" t="s">
        <v>242</v>
      </c>
      <c r="C50" s="8" t="s">
        <v>268</v>
      </c>
      <c r="D50" s="9" t="s">
        <v>269</v>
      </c>
      <c r="E50" s="9" t="s">
        <v>270</v>
      </c>
      <c r="F50" s="9" t="s">
        <v>271</v>
      </c>
      <c r="G50" s="9" t="s">
        <v>272</v>
      </c>
      <c r="H50" s="10"/>
    </row>
    <row r="51" ht="48" customHeight="1" spans="1:8" x14ac:dyDescent="0.25">
      <c r="A51" s="6">
        <v>50</v>
      </c>
      <c r="B51" s="7" t="s">
        <v>242</v>
      </c>
      <c r="C51" s="8" t="s">
        <v>273</v>
      </c>
      <c r="D51" s="9" t="s">
        <v>274</v>
      </c>
      <c r="E51" s="9" t="s">
        <v>275</v>
      </c>
      <c r="F51" s="9" t="s">
        <v>276</v>
      </c>
      <c r="G51" s="9" t="s">
        <v>277</v>
      </c>
      <c r="H51" s="10"/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59E0B"/>
  </sheetPr>
  <dimension ref="A1:D44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44" customWidth="1"/>
    <col min="3" max="4" width="22" customWidth="1"/>
  </cols>
  <sheetData>
    <row r="1" spans="1:1" x14ac:dyDescent="0.25">
      <c r="A1" s="11" t="s">
        <v>278</v>
      </c>
    </row>
    <row r="3" ht="22" customHeight="1" spans="1:2" x14ac:dyDescent="0.25">
      <c r="A3" s="12" t="s">
        <v>279</v>
      </c>
      <c r="B3" s="10"/>
    </row>
    <row r="4" ht="22" customHeight="1" spans="1:2" x14ac:dyDescent="0.25">
      <c r="A4" s="12" t="s">
        <v>280</v>
      </c>
      <c r="B4" s="13"/>
    </row>
    <row r="5" ht="22" customHeight="1" spans="1:2" x14ac:dyDescent="0.25">
      <c r="A5" s="12" t="s">
        <v>281</v>
      </c>
      <c r="B5" s="13"/>
    </row>
    <row r="6" ht="22" customHeight="1" spans="1:2" x14ac:dyDescent="0.25">
      <c r="A6" s="12" t="s">
        <v>13</v>
      </c>
      <c r="B6" s="13"/>
    </row>
    <row r="7" ht="22" customHeight="1" spans="1:2" x14ac:dyDescent="0.25">
      <c r="A7" s="12" t="s">
        <v>282</v>
      </c>
      <c r="B7" s="13"/>
    </row>
    <row r="8" ht="22" customHeight="1" spans="1:2" x14ac:dyDescent="0.25">
      <c r="A8" s="12" t="s">
        <v>283</v>
      </c>
      <c r="B8" s="13">
        <v>15</v>
      </c>
    </row>
    <row r="10" ht="24" customHeight="1" spans="1:4" x14ac:dyDescent="0.25">
      <c r="A10" s="12" t="s">
        <v>284</v>
      </c>
      <c r="B10" s="13"/>
      <c r="C10" s="13"/>
      <c r="D10" s="13"/>
    </row>
    <row r="11" ht="24" customHeight="1" spans="2:4" x14ac:dyDescent="0.25">
      <c r="B11" s="13"/>
      <c r="C11" s="13"/>
      <c r="D11" s="13"/>
    </row>
    <row r="13" spans="1:1" x14ac:dyDescent="0.25">
      <c r="A13" s="14" t="s">
        <v>285</v>
      </c>
    </row>
    <row r="14" ht="24" customHeight="1" spans="1:4" x14ac:dyDescent="0.25">
      <c r="A14" s="5" t="s">
        <v>286</v>
      </c>
      <c r="B14" s="5" t="s">
        <v>287</v>
      </c>
      <c r="C14" s="5" t="s">
        <v>288</v>
      </c>
      <c r="D14" s="5" t="s">
        <v>2</v>
      </c>
    </row>
    <row r="15" ht="22" customHeight="1" spans="1:3" x14ac:dyDescent="0.25">
      <c r="A15" s="13"/>
      <c r="B15" s="13"/>
      <c r="C15" s="13"/>
    </row>
    <row r="16" ht="22" customHeight="1" spans="1:3" x14ac:dyDescent="0.25">
      <c r="A16" s="13"/>
      <c r="B16" s="13"/>
      <c r="C16" s="13"/>
    </row>
    <row r="17" ht="22" customHeight="1" spans="1:3" x14ac:dyDescent="0.25">
      <c r="A17" s="13"/>
      <c r="B17" s="13"/>
      <c r="C17" s="13"/>
    </row>
    <row r="18" ht="22" customHeight="1" spans="1:3" x14ac:dyDescent="0.25">
      <c r="A18" s="13"/>
      <c r="B18" s="13"/>
      <c r="C18" s="13"/>
    </row>
    <row r="19" ht="22" customHeight="1" spans="1:3" x14ac:dyDescent="0.25">
      <c r="A19" s="13"/>
      <c r="B19" s="13"/>
      <c r="C19" s="13"/>
    </row>
    <row r="20" ht="22" customHeight="1" spans="1:3" x14ac:dyDescent="0.25">
      <c r="A20" s="13"/>
      <c r="B20" s="13"/>
      <c r="C20" s="13"/>
    </row>
    <row r="21" ht="22" customHeight="1" spans="1:3" x14ac:dyDescent="0.25">
      <c r="A21" s="13"/>
      <c r="B21" s="13"/>
      <c r="C21" s="13"/>
    </row>
    <row r="22" ht="22" customHeight="1" spans="1:3" x14ac:dyDescent="0.25">
      <c r="A22" s="13"/>
      <c r="B22" s="13"/>
      <c r="C22" s="13"/>
    </row>
    <row r="23" ht="22" customHeight="1" spans="1:3" x14ac:dyDescent="0.25">
      <c r="A23" s="13"/>
      <c r="B23" s="13"/>
      <c r="C23" s="13"/>
    </row>
    <row r="24" ht="22" customHeight="1" spans="1:3" x14ac:dyDescent="0.25">
      <c r="A24" s="13"/>
      <c r="B24" s="13"/>
      <c r="C24" s="13"/>
    </row>
    <row r="25" ht="22" customHeight="1" spans="1:3" x14ac:dyDescent="0.25">
      <c r="A25" s="13"/>
      <c r="B25" s="13"/>
      <c r="C25" s="13"/>
    </row>
    <row r="26" ht="22" customHeight="1" spans="1:3" x14ac:dyDescent="0.25">
      <c r="A26" s="13"/>
      <c r="B26" s="13"/>
      <c r="C26" s="13"/>
    </row>
    <row r="28" spans="1:1" x14ac:dyDescent="0.25">
      <c r="A28" s="12" t="s">
        <v>289</v>
      </c>
    </row>
    <row r="29" ht="22" customHeight="1" spans="1:4" x14ac:dyDescent="0.25">
      <c r="A29" s="13"/>
      <c r="B29" s="13"/>
      <c r="C29" s="13"/>
      <c r="D29" s="13"/>
    </row>
    <row r="30" ht="22" customHeight="1" spans="1:4" x14ac:dyDescent="0.25">
      <c r="A30" s="13"/>
      <c r="B30" s="13"/>
      <c r="C30" s="13"/>
      <c r="D30" s="13"/>
    </row>
    <row r="31" ht="22" customHeight="1" spans="1:4" x14ac:dyDescent="0.25">
      <c r="A31" s="13"/>
      <c r="B31" s="13"/>
      <c r="C31" s="13"/>
      <c r="D31" s="13"/>
    </row>
    <row r="32" ht="22" customHeight="1" spans="1:4" x14ac:dyDescent="0.25">
      <c r="A32" s="13"/>
      <c r="B32" s="13"/>
      <c r="C32" s="13"/>
      <c r="D32" s="13"/>
    </row>
    <row r="34" spans="1:1" x14ac:dyDescent="0.25">
      <c r="A34" s="14" t="s">
        <v>290</v>
      </c>
    </row>
    <row r="35" ht="24" customHeight="1" spans="1:4" x14ac:dyDescent="0.25">
      <c r="A35" s="5" t="s">
        <v>291</v>
      </c>
      <c r="B35" s="5" t="s">
        <v>292</v>
      </c>
      <c r="C35" s="5" t="s">
        <v>293</v>
      </c>
      <c r="D35" s="5" t="s">
        <v>294</v>
      </c>
    </row>
    <row r="36" ht="22" customHeight="1" spans="1:4" x14ac:dyDescent="0.25">
      <c r="A36" s="13"/>
      <c r="B36" s="13"/>
      <c r="C36" s="13"/>
      <c r="D36" s="10"/>
    </row>
    <row r="37" ht="22" customHeight="1" spans="1:4" x14ac:dyDescent="0.25">
      <c r="A37" s="13"/>
      <c r="B37" s="13"/>
      <c r="C37" s="13"/>
      <c r="D37" s="10"/>
    </row>
    <row r="38" ht="22" customHeight="1" spans="1:4" x14ac:dyDescent="0.25">
      <c r="A38" s="13"/>
      <c r="B38" s="13"/>
      <c r="C38" s="13"/>
      <c r="D38" s="10"/>
    </row>
    <row r="39" ht="22" customHeight="1" spans="1:4" x14ac:dyDescent="0.25">
      <c r="A39" s="13"/>
      <c r="B39" s="13"/>
      <c r="C39" s="13"/>
      <c r="D39" s="10"/>
    </row>
    <row r="40" ht="22" customHeight="1" spans="1:4" x14ac:dyDescent="0.25">
      <c r="A40" s="13"/>
      <c r="B40" s="13"/>
      <c r="C40" s="13"/>
      <c r="D40" s="10"/>
    </row>
    <row r="42" spans="1:2" x14ac:dyDescent="0.25">
      <c r="A42" s="12" t="s">
        <v>295</v>
      </c>
      <c r="B42" s="13"/>
    </row>
    <row r="44" ht="30" customHeight="1" spans="1:2" x14ac:dyDescent="0.25">
      <c r="A44" s="12" t="s">
        <v>296</v>
      </c>
      <c r="B44" s="13"/>
    </row>
  </sheetData>
  <sheetProtection sheet="1"/>
  <mergeCells count="2">
    <mergeCell ref="B10:D11"/>
    <mergeCell ref="A29:D32"/>
  </mergeCells>
  <dataValidations count="1">
    <dataValidation type="list" allowBlank="1" sqref="B42">
      <formula1>"Oui - fait,Oui - à faire,Non"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6A34A"/>
  </sheetPr>
  <dimension ref="A1:AE63"/>
  <sheetViews>
    <sheetView workbookViewId="0">
      <pane xSplit="5" ySplit="3" topLeftCell="F4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2" width="32" customWidth="1"/>
    <col min="3" max="3" width="18" customWidth="1"/>
    <col min="4" max="4" width="16" customWidth="1"/>
    <col min="5" max="5" width="12" customWidth="1"/>
    <col min="6" max="6" width="22" customWidth="1"/>
    <col min="7" max="31" width="5" customWidth="1"/>
  </cols>
  <sheetData>
    <row r="1" ht="30" customHeight="1" spans="1:11" x14ac:dyDescent="0.25">
      <c r="A1" s="15" t="s">
        <v>297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ht="70" customHeight="1" spans="1:31" x14ac:dyDescent="0.25">
      <c r="A3" s="5" t="s">
        <v>279</v>
      </c>
      <c r="B3" s="5" t="s">
        <v>14</v>
      </c>
      <c r="C3" s="5" t="s">
        <v>13</v>
      </c>
      <c r="D3" s="5" t="s">
        <v>282</v>
      </c>
      <c r="E3" s="5" t="s">
        <v>298</v>
      </c>
      <c r="F3" s="5" t="s">
        <v>299</v>
      </c>
      <c r="G3" s="16" t="s">
        <v>300</v>
      </c>
      <c r="H3" s="16" t="s">
        <v>301</v>
      </c>
      <c r="I3" s="16" t="s">
        <v>302</v>
      </c>
      <c r="J3" s="16" t="s">
        <v>303</v>
      </c>
      <c r="K3" s="16" t="s">
        <v>304</v>
      </c>
      <c r="L3" s="16" t="s">
        <v>305</v>
      </c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ht="20" customHeight="1" spans="1:31" x14ac:dyDescent="0.25">
      <c r="A4" s="10">
        <v>46266</v>
      </c>
      <c r="B4" s="13" t="s">
        <v>21</v>
      </c>
      <c r="C4" s="13" t="s">
        <v>20</v>
      </c>
      <c r="D4" s="13" t="s">
        <v>306</v>
      </c>
      <c r="E4" s="17">
        <f>IF(A4="","",COUNTIF(G4:AE4,"x"))</f>
      </c>
      <c r="F4" s="13" t="s">
        <v>307</v>
      </c>
      <c r="G4" s="18" t="s">
        <v>308</v>
      </c>
      <c r="H4" s="18" t="s">
        <v>308</v>
      </c>
      <c r="I4" s="18"/>
      <c r="J4" s="18" t="s">
        <v>308</v>
      </c>
      <c r="K4" s="18" t="s">
        <v>308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ht="20" customHeight="1" spans="1:31" x14ac:dyDescent="0.25">
      <c r="A5" s="10">
        <v>46273</v>
      </c>
      <c r="B5" s="13" t="s">
        <v>243</v>
      </c>
      <c r="C5" s="13" t="s">
        <v>242</v>
      </c>
      <c r="D5" s="13" t="s">
        <v>306</v>
      </c>
      <c r="E5" s="17">
        <f>IF(A5="","",COUNTIF(G5:AE5,"x"))</f>
      </c>
      <c r="F5" s="13" t="s">
        <v>2</v>
      </c>
      <c r="G5" s="18" t="s">
        <v>308</v>
      </c>
      <c r="H5" s="18"/>
      <c r="I5" s="18" t="s">
        <v>308</v>
      </c>
      <c r="J5" s="18" t="s">
        <v>308</v>
      </c>
      <c r="K5" s="18"/>
      <c r="L5" s="18" t="s">
        <v>308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ht="20" customHeight="1" spans="1:31" x14ac:dyDescent="0.25">
      <c r="A6" s="10"/>
      <c r="B6" s="13"/>
      <c r="C6" s="13"/>
      <c r="D6" s="13"/>
      <c r="E6" s="17">
        <f>IF(A6="","",COUNTIF(G6:AE6,"x"))</f>
      </c>
      <c r="F6" s="13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ht="20" customHeight="1" spans="1:31" x14ac:dyDescent="0.25">
      <c r="A7" s="10"/>
      <c r="B7" s="13"/>
      <c r="C7" s="13"/>
      <c r="D7" s="13"/>
      <c r="E7" s="17">
        <f>IF(A7="","",COUNTIF(G7:AE7,"x"))</f>
      </c>
      <c r="F7" s="13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</row>
    <row r="8" ht="20" customHeight="1" spans="1:31" x14ac:dyDescent="0.25">
      <c r="A8" s="10"/>
      <c r="B8" s="13"/>
      <c r="C8" s="13"/>
      <c r="D8" s="13"/>
      <c r="E8" s="17">
        <f>IF(A8="","",COUNTIF(G8:AE8,"x"))</f>
      </c>
      <c r="F8" s="13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</row>
    <row r="9" ht="20" customHeight="1" spans="1:31" x14ac:dyDescent="0.25">
      <c r="A9" s="10"/>
      <c r="B9" s="13"/>
      <c r="C9" s="13"/>
      <c r="D9" s="13"/>
      <c r="E9" s="17">
        <f>IF(A9="","",COUNTIF(G9:AE9,"x"))</f>
      </c>
      <c r="F9" s="13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ht="20" customHeight="1" spans="1:31" x14ac:dyDescent="0.25">
      <c r="A10" s="10"/>
      <c r="B10" s="13"/>
      <c r="C10" s="13"/>
      <c r="D10" s="13"/>
      <c r="E10" s="17">
        <f>IF(A10="","",COUNTIF(G10:AE10,"x"))</f>
      </c>
      <c r="F10" s="13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</row>
    <row r="11" ht="20" customHeight="1" spans="1:31" x14ac:dyDescent="0.25">
      <c r="A11" s="10"/>
      <c r="B11" s="13"/>
      <c r="C11" s="13"/>
      <c r="D11" s="13"/>
      <c r="E11" s="17">
        <f>IF(A11="","",COUNTIF(G11:AE11,"x"))</f>
      </c>
      <c r="F11" s="13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ht="20" customHeight="1" spans="1:31" x14ac:dyDescent="0.25">
      <c r="A12" s="10"/>
      <c r="B12" s="13"/>
      <c r="C12" s="13"/>
      <c r="D12" s="13"/>
      <c r="E12" s="17">
        <f>IF(A12="","",COUNTIF(G12:AE12,"x"))</f>
      </c>
      <c r="F12" s="13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</row>
    <row r="13" ht="20" customHeight="1" spans="1:31" x14ac:dyDescent="0.25">
      <c r="A13" s="10"/>
      <c r="B13" s="13"/>
      <c r="C13" s="13"/>
      <c r="D13" s="13"/>
      <c r="E13" s="17">
        <f>IF(A13="","",COUNTIF(G13:AE13,"x"))</f>
      </c>
      <c r="F13" s="13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ht="20" customHeight="1" spans="1:31" x14ac:dyDescent="0.25">
      <c r="A14" s="10"/>
      <c r="B14" s="13"/>
      <c r="C14" s="13"/>
      <c r="D14" s="13"/>
      <c r="E14" s="17">
        <f>IF(A14="","",COUNTIF(G14:AE14,"x"))</f>
      </c>
      <c r="F14" s="13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5" ht="20" customHeight="1" spans="1:31" x14ac:dyDescent="0.25">
      <c r="A15" s="10"/>
      <c r="B15" s="13"/>
      <c r="C15" s="13"/>
      <c r="D15" s="13"/>
      <c r="E15" s="17">
        <f>IF(A15="","",COUNTIF(G15:AE15,"x"))</f>
      </c>
      <c r="F15" s="13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ht="20" customHeight="1" spans="1:31" x14ac:dyDescent="0.25">
      <c r="A16" s="10"/>
      <c r="B16" s="13"/>
      <c r="C16" s="13"/>
      <c r="D16" s="13"/>
      <c r="E16" s="17">
        <f>IF(A16="","",COUNTIF(G16:AE16,"x"))</f>
      </c>
      <c r="F16" s="13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ht="20" customHeight="1" spans="1:31" x14ac:dyDescent="0.25">
      <c r="A17" s="10"/>
      <c r="B17" s="13"/>
      <c r="C17" s="13"/>
      <c r="D17" s="13"/>
      <c r="E17" s="17">
        <f>IF(A17="","",COUNTIF(G17:AE17,"x"))</f>
      </c>
      <c r="F17" s="13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ht="20" customHeight="1" spans="1:31" x14ac:dyDescent="0.25">
      <c r="A18" s="10"/>
      <c r="B18" s="13"/>
      <c r="C18" s="13"/>
      <c r="D18" s="13"/>
      <c r="E18" s="17">
        <f>IF(A18="","",COUNTIF(G18:AE18,"x"))</f>
      </c>
      <c r="F18" s="13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 ht="20" customHeight="1" spans="1:31" x14ac:dyDescent="0.25">
      <c r="A19" s="10"/>
      <c r="B19" s="13"/>
      <c r="C19" s="13"/>
      <c r="D19" s="13"/>
      <c r="E19" s="17">
        <f>IF(A19="","",COUNTIF(G19:AE19,"x"))</f>
      </c>
      <c r="F19" s="13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ht="20" customHeight="1" spans="1:31" x14ac:dyDescent="0.25">
      <c r="A20" s="10"/>
      <c r="B20" s="13"/>
      <c r="C20" s="13"/>
      <c r="D20" s="13"/>
      <c r="E20" s="17">
        <f>IF(A20="","",COUNTIF(G20:AE20,"x"))</f>
      </c>
      <c r="F20" s="13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 ht="20" customHeight="1" spans="1:31" x14ac:dyDescent="0.25">
      <c r="A21" s="10"/>
      <c r="B21" s="13"/>
      <c r="C21" s="13"/>
      <c r="D21" s="13"/>
      <c r="E21" s="17">
        <f>IF(A21="","",COUNTIF(G21:AE21,"x"))</f>
      </c>
      <c r="F21" s="13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ht="20" customHeight="1" spans="1:31" x14ac:dyDescent="0.25">
      <c r="A22" s="10"/>
      <c r="B22" s="13"/>
      <c r="C22" s="13"/>
      <c r="D22" s="13"/>
      <c r="E22" s="17">
        <f>IF(A22="","",COUNTIF(G22:AE22,"x"))</f>
      </c>
      <c r="F22" s="13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</row>
    <row r="23" ht="20" customHeight="1" spans="1:31" x14ac:dyDescent="0.25">
      <c r="A23" s="10"/>
      <c r="B23" s="13"/>
      <c r="C23" s="13"/>
      <c r="D23" s="13"/>
      <c r="E23" s="17">
        <f>IF(A23="","",COUNTIF(G23:AE23,"x"))</f>
      </c>
      <c r="F23" s="13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ht="20" customHeight="1" spans="1:31" x14ac:dyDescent="0.25">
      <c r="A24" s="10"/>
      <c r="B24" s="13"/>
      <c r="C24" s="13"/>
      <c r="D24" s="13"/>
      <c r="E24" s="17">
        <f>IF(A24="","",COUNTIF(G24:AE24,"x"))</f>
      </c>
      <c r="F24" s="13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</row>
    <row r="25" ht="20" customHeight="1" spans="1:31" x14ac:dyDescent="0.25">
      <c r="A25" s="10"/>
      <c r="B25" s="13"/>
      <c r="C25" s="13"/>
      <c r="D25" s="13"/>
      <c r="E25" s="17">
        <f>IF(A25="","",COUNTIF(G25:AE25,"x"))</f>
      </c>
      <c r="F25" s="13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ht="20" customHeight="1" spans="1:31" x14ac:dyDescent="0.25">
      <c r="A26" s="10"/>
      <c r="B26" s="13"/>
      <c r="C26" s="13"/>
      <c r="D26" s="13"/>
      <c r="E26" s="17">
        <f>IF(A26="","",COUNTIF(G26:AE26,"x"))</f>
      </c>
      <c r="F26" s="13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 ht="20" customHeight="1" spans="1:31" x14ac:dyDescent="0.25">
      <c r="A27" s="10"/>
      <c r="B27" s="13"/>
      <c r="C27" s="13"/>
      <c r="D27" s="13"/>
      <c r="E27" s="17">
        <f>IF(A27="","",COUNTIF(G27:AE27,"x"))</f>
      </c>
      <c r="F27" s="13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ht="20" customHeight="1" spans="1:31" x14ac:dyDescent="0.25">
      <c r="A28" s="10"/>
      <c r="B28" s="13"/>
      <c r="C28" s="13"/>
      <c r="D28" s="13"/>
      <c r="E28" s="17">
        <f>IF(A28="","",COUNTIF(G28:AE28,"x"))</f>
      </c>
      <c r="F28" s="13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</row>
    <row r="29" ht="20" customHeight="1" spans="1:31" x14ac:dyDescent="0.25">
      <c r="A29" s="10"/>
      <c r="B29" s="13"/>
      <c r="C29" s="13"/>
      <c r="D29" s="13"/>
      <c r="E29" s="17">
        <f>IF(A29="","",COUNTIF(G29:AE29,"x"))</f>
      </c>
      <c r="F29" s="13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</row>
    <row r="30" ht="20" customHeight="1" spans="1:31" x14ac:dyDescent="0.25">
      <c r="A30" s="10"/>
      <c r="B30" s="13"/>
      <c r="C30" s="13"/>
      <c r="D30" s="13"/>
      <c r="E30" s="17">
        <f>IF(A30="","",COUNTIF(G30:AE30,"x"))</f>
      </c>
      <c r="F30" s="13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ht="20" customHeight="1" spans="1:31" x14ac:dyDescent="0.25">
      <c r="A31" s="10"/>
      <c r="B31" s="13"/>
      <c r="C31" s="13"/>
      <c r="D31" s="13"/>
      <c r="E31" s="17">
        <f>IF(A31="","",COUNTIF(G31:AE31,"x"))</f>
      </c>
      <c r="F31" s="13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ht="20" customHeight="1" spans="1:31" x14ac:dyDescent="0.25">
      <c r="A32" s="10"/>
      <c r="B32" s="13"/>
      <c r="C32" s="13"/>
      <c r="D32" s="13"/>
      <c r="E32" s="17">
        <f>IF(A32="","",COUNTIF(G32:AE32,"x"))</f>
      </c>
      <c r="F32" s="13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</row>
    <row r="33" ht="20" customHeight="1" spans="1:31" x14ac:dyDescent="0.25">
      <c r="A33" s="10"/>
      <c r="B33" s="13"/>
      <c r="C33" s="13"/>
      <c r="D33" s="13"/>
      <c r="E33" s="17">
        <f>IF(A33="","",COUNTIF(G33:AE33,"x"))</f>
      </c>
      <c r="F33" s="13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ht="20" customHeight="1" spans="1:31" x14ac:dyDescent="0.25">
      <c r="A34" s="10"/>
      <c r="B34" s="13"/>
      <c r="C34" s="13"/>
      <c r="D34" s="13"/>
      <c r="E34" s="17">
        <f>IF(A34="","",COUNTIF(G34:AE34,"x"))</f>
      </c>
      <c r="F34" s="13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</row>
    <row r="35" ht="20" customHeight="1" spans="1:31" x14ac:dyDescent="0.25">
      <c r="A35" s="10"/>
      <c r="B35" s="13"/>
      <c r="C35" s="13"/>
      <c r="D35" s="13"/>
      <c r="E35" s="17">
        <f>IF(A35="","",COUNTIF(G35:AE35,"x"))</f>
      </c>
      <c r="F35" s="13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 ht="20" customHeight="1" spans="1:31" x14ac:dyDescent="0.25">
      <c r="A36" s="10"/>
      <c r="B36" s="13"/>
      <c r="C36" s="13"/>
      <c r="D36" s="13"/>
      <c r="E36" s="17">
        <f>IF(A36="","",COUNTIF(G36:AE36,"x"))</f>
      </c>
      <c r="F36" s="13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</row>
    <row r="37" ht="20" customHeight="1" spans="1:31" x14ac:dyDescent="0.25">
      <c r="A37" s="10"/>
      <c r="B37" s="13"/>
      <c r="C37" s="13"/>
      <c r="D37" s="13"/>
      <c r="E37" s="17">
        <f>IF(A37="","",COUNTIF(G37:AE37,"x"))</f>
      </c>
      <c r="F37" s="13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ht="20" customHeight="1" spans="1:31" x14ac:dyDescent="0.25">
      <c r="A38" s="10"/>
      <c r="B38" s="13"/>
      <c r="C38" s="13"/>
      <c r="D38" s="13"/>
      <c r="E38" s="17">
        <f>IF(A38="","",COUNTIF(G38:AE38,"x"))</f>
      </c>
      <c r="F38" s="13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</row>
    <row r="39" ht="20" customHeight="1" spans="1:31" x14ac:dyDescent="0.25">
      <c r="A39" s="10"/>
      <c r="B39" s="13"/>
      <c r="C39" s="13"/>
      <c r="D39" s="13"/>
      <c r="E39" s="17">
        <f>IF(A39="","",COUNTIF(G39:AE39,"x"))</f>
      </c>
      <c r="F39" s="13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ht="20" customHeight="1" spans="1:31" x14ac:dyDescent="0.25">
      <c r="A40" s="10"/>
      <c r="B40" s="13"/>
      <c r="C40" s="13"/>
      <c r="D40" s="13"/>
      <c r="E40" s="17">
        <f>IF(A40="","",COUNTIF(G40:AE40,"x"))</f>
      </c>
      <c r="F40" s="13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</row>
    <row r="41" ht="20" customHeight="1" spans="1:31" x14ac:dyDescent="0.25">
      <c r="A41" s="10"/>
      <c r="B41" s="13"/>
      <c r="C41" s="13"/>
      <c r="D41" s="13"/>
      <c r="E41" s="17">
        <f>IF(A41="","",COUNTIF(G41:AE41,"x"))</f>
      </c>
      <c r="F41" s="13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</row>
    <row r="42" ht="20" customHeight="1" spans="1:31" x14ac:dyDescent="0.25">
      <c r="A42" s="10"/>
      <c r="B42" s="13"/>
      <c r="C42" s="13"/>
      <c r="D42" s="13"/>
      <c r="E42" s="17">
        <f>IF(A42="","",COUNTIF(G42:AE42,"x"))</f>
      </c>
      <c r="F42" s="13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</row>
    <row r="43" ht="20" customHeight="1" spans="1:31" x14ac:dyDescent="0.25">
      <c r="A43" s="10"/>
      <c r="B43" s="13"/>
      <c r="C43" s="13"/>
      <c r="D43" s="13"/>
      <c r="E43" s="17">
        <f>IF(A43="","",COUNTIF(G43:AE43,"x"))</f>
      </c>
      <c r="F43" s="13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</row>
    <row r="44" ht="20" customHeight="1" spans="1:31" x14ac:dyDescent="0.25">
      <c r="A44" s="10"/>
      <c r="B44" s="13"/>
      <c r="C44" s="13"/>
      <c r="D44" s="13"/>
      <c r="E44" s="17">
        <f>IF(A44="","",COUNTIF(G44:AE44,"x"))</f>
      </c>
      <c r="F44" s="13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</row>
    <row r="45" ht="20" customHeight="1" spans="1:31" x14ac:dyDescent="0.25">
      <c r="A45" s="10"/>
      <c r="B45" s="13"/>
      <c r="C45" s="13"/>
      <c r="D45" s="13"/>
      <c r="E45" s="17">
        <f>IF(A45="","",COUNTIF(G45:AE45,"x"))</f>
      </c>
      <c r="F45" s="13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</row>
    <row r="46" ht="20" customHeight="1" spans="1:31" x14ac:dyDescent="0.25">
      <c r="A46" s="10"/>
      <c r="B46" s="13"/>
      <c r="C46" s="13"/>
      <c r="D46" s="13"/>
      <c r="E46" s="17">
        <f>IF(A46="","",COUNTIF(G46:AE46,"x"))</f>
      </c>
      <c r="F46" s="13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</row>
    <row r="47" ht="20" customHeight="1" spans="1:31" x14ac:dyDescent="0.25">
      <c r="A47" s="10"/>
      <c r="B47" s="13"/>
      <c r="C47" s="13"/>
      <c r="D47" s="13"/>
      <c r="E47" s="17">
        <f>IF(A47="","",COUNTIF(G47:AE47,"x"))</f>
      </c>
      <c r="F47" s="13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</row>
    <row r="48" ht="20" customHeight="1" spans="1:31" x14ac:dyDescent="0.25">
      <c r="A48" s="10"/>
      <c r="B48" s="13"/>
      <c r="C48" s="13"/>
      <c r="D48" s="13"/>
      <c r="E48" s="17">
        <f>IF(A48="","",COUNTIF(G48:AE48,"x"))</f>
      </c>
      <c r="F48" s="13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</row>
    <row r="49" ht="20" customHeight="1" spans="1:31" x14ac:dyDescent="0.25">
      <c r="A49" s="10"/>
      <c r="B49" s="13"/>
      <c r="C49" s="13"/>
      <c r="D49" s="13"/>
      <c r="E49" s="17">
        <f>IF(A49="","",COUNTIF(G49:AE49,"x"))</f>
      </c>
      <c r="F49" s="13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</row>
    <row r="50" ht="20" customHeight="1" spans="1:31" x14ac:dyDescent="0.25">
      <c r="A50" s="10"/>
      <c r="B50" s="13"/>
      <c r="C50" s="13"/>
      <c r="D50" s="13"/>
      <c r="E50" s="17">
        <f>IF(A50="","",COUNTIF(G50:AE50,"x"))</f>
      </c>
      <c r="F50" s="13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</row>
    <row r="51" ht="20" customHeight="1" spans="1:31" x14ac:dyDescent="0.25">
      <c r="A51" s="10"/>
      <c r="B51" s="13"/>
      <c r="C51" s="13"/>
      <c r="D51" s="13"/>
      <c r="E51" s="17">
        <f>IF(A51="","",COUNTIF(G51:AE51,"x"))</f>
      </c>
      <c r="F51" s="13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</row>
    <row r="52" ht="20" customHeight="1" spans="1:31" x14ac:dyDescent="0.25">
      <c r="A52" s="10"/>
      <c r="B52" s="13"/>
      <c r="C52" s="13"/>
      <c r="D52" s="13"/>
      <c r="E52" s="17">
        <f>IF(A52="","",COUNTIF(G52:AE52,"x"))</f>
      </c>
      <c r="F52" s="13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</row>
    <row r="53" ht="20" customHeight="1" spans="1:31" x14ac:dyDescent="0.25">
      <c r="A53" s="10"/>
      <c r="B53" s="13"/>
      <c r="C53" s="13"/>
      <c r="D53" s="13"/>
      <c r="E53" s="17">
        <f>IF(A53="","",COUNTIF(G53:AE53,"x"))</f>
      </c>
      <c r="F53" s="13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</row>
    <row r="54" ht="20" customHeight="1" spans="1:31" x14ac:dyDescent="0.25">
      <c r="A54" s="10"/>
      <c r="B54" s="13"/>
      <c r="C54" s="13"/>
      <c r="D54" s="13"/>
      <c r="E54" s="17">
        <f>IF(A54="","",COUNTIF(G54:AE54,"x"))</f>
      </c>
      <c r="F54" s="13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</row>
    <row r="55" ht="20" customHeight="1" spans="1:31" x14ac:dyDescent="0.25">
      <c r="A55" s="10"/>
      <c r="B55" s="13"/>
      <c r="C55" s="13"/>
      <c r="D55" s="13"/>
      <c r="E55" s="17">
        <f>IF(A55="","",COUNTIF(G55:AE55,"x"))</f>
      </c>
      <c r="F55" s="13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</row>
    <row r="56" ht="20" customHeight="1" spans="1:31" x14ac:dyDescent="0.25">
      <c r="A56" s="10"/>
      <c r="B56" s="13"/>
      <c r="C56" s="13"/>
      <c r="D56" s="13"/>
      <c r="E56" s="17">
        <f>IF(A56="","",COUNTIF(G56:AE56,"x"))</f>
      </c>
      <c r="F56" s="13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</row>
    <row r="57" ht="20" customHeight="1" spans="1:31" x14ac:dyDescent="0.25">
      <c r="A57" s="10"/>
      <c r="B57" s="13"/>
      <c r="C57" s="13"/>
      <c r="D57" s="13"/>
      <c r="E57" s="17">
        <f>IF(A57="","",COUNTIF(G57:AE57,"x"))</f>
      </c>
      <c r="F57" s="13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</row>
    <row r="58" ht="20" customHeight="1" spans="1:31" x14ac:dyDescent="0.25">
      <c r="A58" s="10"/>
      <c r="B58" s="13"/>
      <c r="C58" s="13"/>
      <c r="D58" s="13"/>
      <c r="E58" s="17">
        <f>IF(A58="","",COUNTIF(G58:AE58,"x"))</f>
      </c>
      <c r="F58" s="13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</row>
    <row r="59" ht="20" customHeight="1" spans="1:31" x14ac:dyDescent="0.25">
      <c r="A59" s="10"/>
      <c r="B59" s="13"/>
      <c r="C59" s="13"/>
      <c r="D59" s="13"/>
      <c r="E59" s="17">
        <f>IF(A59="","",COUNTIF(G59:AE59,"x"))</f>
      </c>
      <c r="F59" s="13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</row>
    <row r="60" ht="20" customHeight="1" spans="1:31" x14ac:dyDescent="0.25">
      <c r="A60" s="10"/>
      <c r="B60" s="13"/>
      <c r="C60" s="13"/>
      <c r="D60" s="13"/>
      <c r="E60" s="17">
        <f>IF(A60="","",COUNTIF(G60:AE60,"x"))</f>
      </c>
      <c r="F60" s="13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</row>
    <row r="61" ht="20" customHeight="1" spans="1:31" x14ac:dyDescent="0.25">
      <c r="A61" s="10"/>
      <c r="B61" s="13"/>
      <c r="C61" s="13"/>
      <c r="D61" s="13"/>
      <c r="E61" s="17">
        <f>IF(A61="","",COUNTIF(G61:AE61,"x"))</f>
      </c>
      <c r="F61" s="13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ht="20" customHeight="1" spans="1:31" x14ac:dyDescent="0.25">
      <c r="A62" s="10"/>
      <c r="B62" s="13"/>
      <c r="C62" s="13"/>
      <c r="D62" s="13"/>
      <c r="E62" s="17">
        <f>IF(A62="","",COUNTIF(G62:AE62,"x"))</f>
      </c>
      <c r="F62" s="13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</row>
    <row r="63" ht="20" customHeight="1" spans="1:31" x14ac:dyDescent="0.25">
      <c r="A63" s="10"/>
      <c r="B63" s="13"/>
      <c r="C63" s="13"/>
      <c r="D63" s="13"/>
      <c r="E63" s="17">
        <f>IF(A63="","",COUNTIF(G63:AE63,"x"))</f>
      </c>
      <c r="F63" s="13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</row>
  </sheetData>
  <sheetProtection sheet="1"/>
  <mergeCells count="1">
    <mergeCell ref="A1:K1"/>
  </mergeCells>
  <dataValidations count="6">
    <dataValidation type="list" allowBlank="1" sqref="AA10:AE63">
      <formula1>"x"</formula1>
    </dataValidation>
    <dataValidation type="list" allowBlank="1" sqref="AA4:AE63">
      <formula1>"x"</formula1>
    </dataValidation>
    <dataValidation type="list" allowBlank="1" sqref="C10:C63">
      <formula1>"Circulation,Manutention &amp; TMS,Chutes de plain-pied,Chutes de hauteur,Machines &amp; énergies,Risque chimique,Incendie &amp; explosion,EPI,Santé,Organisation"</formula1>
    </dataValidation>
    <dataValidation type="list" allowBlank="1" sqref="C4:C63">
      <formula1>"Circulation,Manutention &amp; TMS,Chutes de plain-pied,Chutes de hauteur,Machines &amp; énergies,Risque chimique,Incendie &amp; explosion,EPI,Santé,Organisation"</formula1>
    </dataValidation>
    <dataValidation type="list" allowBlank="1" sqref="G10:AE63">
      <formula1>"x"</formula1>
    </dataValidation>
    <dataValidation type="list" allowBlank="1" sqref="G4:AE63">
      <formula1>"x"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CA3AF"/>
  </sheetPr>
  <dimension ref="A1:F31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16" customWidth="1"/>
    <col min="3" max="3" width="18" customWidth="1"/>
    <col min="4" max="4" width="6" customWidth="1"/>
    <col min="5" max="5" width="26" customWidth="1"/>
    <col min="6" max="6" width="14" customWidth="1"/>
  </cols>
  <sheetData>
    <row r="1" spans="1:1" x14ac:dyDescent="0.25">
      <c r="A1" s="19" t="s">
        <v>309</v>
      </c>
    </row>
    <row r="2" spans="1:2" x14ac:dyDescent="0.25">
      <c r="A2" t="s">
        <v>310</v>
      </c>
      <c r="B2" s="20">
        <f>COUNTA(Registre!$A$4:$A$63)</f>
      </c>
    </row>
    <row r="4" ht="26" customHeight="1" spans="1:6" x14ac:dyDescent="0.25">
      <c r="A4" s="5" t="s">
        <v>311</v>
      </c>
      <c r="B4" s="5" t="s">
        <v>312</v>
      </c>
      <c r="C4" s="5" t="s">
        <v>313</v>
      </c>
      <c r="E4" s="5" t="s">
        <v>13</v>
      </c>
      <c r="F4" s="5" t="s">
        <v>314</v>
      </c>
    </row>
    <row r="5" spans="1:6" x14ac:dyDescent="0.25">
      <c r="A5" s="21">
        <f>IF(Registre!G$3="","",Registre!G$3)</f>
      </c>
      <c r="B5" s="17">
        <f>IF(A5="","",COUNTIF(Registre!G$4:G$63,"x"))</f>
      </c>
      <c r="C5" s="22">
        <f>IF(OR(A5="",B5=0),"",MAXIFS(Registre!$A$4:$A$63,Registre!G$4:G$63,"x"))</f>
      </c>
      <c r="E5" t="s">
        <v>20</v>
      </c>
      <c r="F5" s="17">
        <f>COUNTIF(Registre!$C$4:$C$63,"Circulation")</f>
      </c>
    </row>
    <row r="6" spans="1:6" x14ac:dyDescent="0.25">
      <c r="A6" s="21">
        <f>IF(Registre!H$3="","",Registre!H$3)</f>
      </c>
      <c r="B6" s="17">
        <f>IF(A6="","",COUNTIF(Registre!H$4:H$63,"x"))</f>
      </c>
      <c r="C6" s="22">
        <f>IF(OR(A6="",B6=0),"",MAXIFS(Registre!$A$4:$A$63,Registre!H$4:H$63,"x"))</f>
      </c>
      <c r="E6" t="s">
        <v>56</v>
      </c>
      <c r="F6" s="17">
        <f>COUNTIF(Registre!$C$4:$C$63,"Manutention &amp; TMS")</f>
      </c>
    </row>
    <row r="7" spans="1:6" x14ac:dyDescent="0.25">
      <c r="A7" s="21">
        <f>IF(Registre!I$3="","",Registre!I$3)</f>
      </c>
      <c r="B7" s="17">
        <f>IF(A7="","",COUNTIF(Registre!I$4:I$63,"x"))</f>
      </c>
      <c r="C7" s="22">
        <f>IF(OR(A7="",B7=0),"",MAXIFS(Registre!$A$4:$A$63,Registre!I$4:I$63,"x"))</f>
      </c>
      <c r="E7" t="s">
        <v>82</v>
      </c>
      <c r="F7" s="17">
        <f>COUNTIF(Registre!$C$4:$C$63,"Chutes de plain-pied")</f>
      </c>
    </row>
    <row r="8" spans="1:6" x14ac:dyDescent="0.25">
      <c r="A8" s="21">
        <f>IF(Registre!J$3="","",Registre!J$3)</f>
      </c>
      <c r="B8" s="17">
        <f>IF(A8="","",COUNTIF(Registre!J$4:J$63,"x"))</f>
      </c>
      <c r="C8" s="22">
        <f>IF(OR(A8="",B8=0),"",MAXIFS(Registre!$A$4:$A$63,Registre!J$4:J$63,"x"))</f>
      </c>
      <c r="E8" t="s">
        <v>98</v>
      </c>
      <c r="F8" s="17">
        <f>COUNTIF(Registre!$C$4:$C$63,"Chutes de hauteur")</f>
      </c>
    </row>
    <row r="9" spans="1:6" x14ac:dyDescent="0.25">
      <c r="A9" s="21">
        <f>IF(Registre!K$3="","",Registre!K$3)</f>
      </c>
      <c r="B9" s="17">
        <f>IF(A9="","",COUNTIF(Registre!K$4:K$63,"x"))</f>
      </c>
      <c r="C9" s="22">
        <f>IF(OR(A9="",B9=0),"",MAXIFS(Registre!$A$4:$A$63,Registre!K$4:K$63,"x"))</f>
      </c>
      <c r="E9" t="s">
        <v>124</v>
      </c>
      <c r="F9" s="17">
        <f>COUNTIF(Registre!$C$4:$C$63,"Machines &amp; énergies")</f>
      </c>
    </row>
    <row r="10" spans="1:6" x14ac:dyDescent="0.25">
      <c r="A10" s="21">
        <f>IF(Registre!L$3="","",Registre!L$3)</f>
      </c>
      <c r="B10" s="17">
        <f>IF(A10="","",COUNTIF(Registre!L$4:L$63,"x"))</f>
      </c>
      <c r="C10" s="22">
        <f>IF(OR(A10="",B10=0),"",MAXIFS(Registre!$A$4:$A$63,Registre!L$4:L$63,"x"))</f>
      </c>
      <c r="E10" t="s">
        <v>150</v>
      </c>
      <c r="F10" s="17">
        <f>COUNTIF(Registre!$C$4:$C$63,"Risque chimique")</f>
      </c>
    </row>
    <row r="11" spans="1:6" x14ac:dyDescent="0.25">
      <c r="A11" s="21">
        <f>IF(Registre!M$3="","",Registre!M$3)</f>
      </c>
      <c r="B11" s="17">
        <f>IF(A11="","",COUNTIF(Registre!M$4:M$63,"x"))</f>
      </c>
      <c r="C11" s="22">
        <f>IF(OR(A11="",B11=0),"",MAXIFS(Registre!$A$4:$A$63,Registre!M$4:M$63,"x"))</f>
      </c>
      <c r="E11" t="s">
        <v>171</v>
      </c>
      <c r="F11" s="17">
        <f>COUNTIF(Registre!$C$4:$C$63,"Incendie &amp; explosion")</f>
      </c>
    </row>
    <row r="12" spans="1:6" x14ac:dyDescent="0.25">
      <c r="A12" s="21">
        <f>IF(Registre!N$3="","",Registre!N$3)</f>
      </c>
      <c r="B12" s="17">
        <f>IF(A12="","",COUNTIF(Registre!N$4:N$63,"x"))</f>
      </c>
      <c r="C12" s="22">
        <f>IF(OR(A12="",B12=0),"",MAXIFS(Registre!$A$4:$A$63,Registre!N$4:N$63,"x"))</f>
      </c>
      <c r="E12" t="s">
        <v>192</v>
      </c>
      <c r="F12" s="17">
        <f>COUNTIF(Registre!$C$4:$C$63,"EPI")</f>
      </c>
    </row>
    <row r="13" spans="1:6" x14ac:dyDescent="0.25">
      <c r="A13" s="21">
        <f>IF(Registre!O$3="","",Registre!O$3)</f>
      </c>
      <c r="B13" s="17">
        <f>IF(A13="","",COUNTIF(Registre!O$4:O$63,"x"))</f>
      </c>
      <c r="C13" s="22">
        <f>IF(OR(A13="",B13=0),"",MAXIFS(Registre!$A$4:$A$63,Registre!O$4:O$63,"x"))</f>
      </c>
      <c r="E13" t="s">
        <v>211</v>
      </c>
      <c r="F13" s="17">
        <f>COUNTIF(Registre!$C$4:$C$63,"Santé")</f>
      </c>
    </row>
    <row r="14" spans="1:6" x14ac:dyDescent="0.25">
      <c r="A14" s="21">
        <f>IF(Registre!P$3="","",Registre!P$3)</f>
      </c>
      <c r="B14" s="17">
        <f>IF(A14="","",COUNTIF(Registre!P$4:P$63,"x"))</f>
      </c>
      <c r="C14" s="22">
        <f>IF(OR(A14="",B14=0),"",MAXIFS(Registre!$A$4:$A$63,Registre!P$4:P$63,"x"))</f>
      </c>
      <c r="E14" t="s">
        <v>242</v>
      </c>
      <c r="F14" s="17">
        <f>COUNTIF(Registre!$C$4:$C$63,"Organisation")</f>
      </c>
    </row>
    <row r="15" spans="1:3" x14ac:dyDescent="0.25">
      <c r="A15" s="21">
        <f>IF(Registre!Q$3="","",Registre!Q$3)</f>
      </c>
      <c r="B15" s="17">
        <f>IF(A15="","",COUNTIF(Registre!Q$4:Q$63,"x"))</f>
      </c>
      <c r="C15" s="22">
        <f>IF(OR(A15="",B15=0),"",MAXIFS(Registre!$A$4:$A$63,Registre!Q$4:Q$63,"x"))</f>
      </c>
    </row>
    <row r="16" spans="1:3" x14ac:dyDescent="0.25">
      <c r="A16" s="21">
        <f>IF(Registre!R$3="","",Registre!R$3)</f>
      </c>
      <c r="B16" s="17">
        <f>IF(A16="","",COUNTIF(Registre!R$4:R$63,"x"))</f>
      </c>
      <c r="C16" s="22">
        <f>IF(OR(A16="",B16=0),"",MAXIFS(Registre!$A$4:$A$63,Registre!R$4:R$63,"x"))</f>
      </c>
    </row>
    <row r="17" spans="1:3" x14ac:dyDescent="0.25">
      <c r="A17" s="21">
        <f>IF(Registre!S$3="","",Registre!S$3)</f>
      </c>
      <c r="B17" s="17">
        <f>IF(A17="","",COUNTIF(Registre!S$4:S$63,"x"))</f>
      </c>
      <c r="C17" s="22">
        <f>IF(OR(A17="",B17=0),"",MAXIFS(Registre!$A$4:$A$63,Registre!S$4:S$63,"x"))</f>
      </c>
    </row>
    <row r="18" spans="1:3" x14ac:dyDescent="0.25">
      <c r="A18" s="21">
        <f>IF(Registre!T$3="","",Registre!T$3)</f>
      </c>
      <c r="B18" s="17">
        <f>IF(A18="","",COUNTIF(Registre!T$4:T$63,"x"))</f>
      </c>
      <c r="C18" s="22">
        <f>IF(OR(A18="",B18=0),"",MAXIFS(Registre!$A$4:$A$63,Registre!T$4:T$63,"x"))</f>
      </c>
    </row>
    <row r="19" spans="1:3" x14ac:dyDescent="0.25">
      <c r="A19" s="21">
        <f>IF(Registre!U$3="","",Registre!U$3)</f>
      </c>
      <c r="B19" s="17">
        <f>IF(A19="","",COUNTIF(Registre!U$4:U$63,"x"))</f>
      </c>
      <c r="C19" s="22">
        <f>IF(OR(A19="",B19=0),"",MAXIFS(Registre!$A$4:$A$63,Registre!U$4:U$63,"x"))</f>
      </c>
    </row>
    <row r="20" spans="1:3" x14ac:dyDescent="0.25">
      <c r="A20" s="21">
        <f>IF(Registre!V$3="","",Registre!V$3)</f>
      </c>
      <c r="B20" s="17">
        <f>IF(A20="","",COUNTIF(Registre!V$4:V$63,"x"))</f>
      </c>
      <c r="C20" s="22">
        <f>IF(OR(A20="",B20=0),"",MAXIFS(Registre!$A$4:$A$63,Registre!V$4:V$63,"x"))</f>
      </c>
    </row>
    <row r="21" spans="1:3" x14ac:dyDescent="0.25">
      <c r="A21" s="21">
        <f>IF(Registre!W$3="","",Registre!W$3)</f>
      </c>
      <c r="B21" s="17">
        <f>IF(A21="","",COUNTIF(Registre!W$4:W$63,"x"))</f>
      </c>
      <c r="C21" s="22">
        <f>IF(OR(A21="",B21=0),"",MAXIFS(Registre!$A$4:$A$63,Registre!W$4:W$63,"x"))</f>
      </c>
    </row>
    <row r="22" spans="1:3" x14ac:dyDescent="0.25">
      <c r="A22" s="21">
        <f>IF(Registre!X$3="","",Registre!X$3)</f>
      </c>
      <c r="B22" s="17">
        <f>IF(A22="","",COUNTIF(Registre!X$4:X$63,"x"))</f>
      </c>
      <c r="C22" s="22">
        <f>IF(OR(A22="",B22=0),"",MAXIFS(Registre!$A$4:$A$63,Registre!X$4:X$63,"x"))</f>
      </c>
    </row>
    <row r="23" spans="1:3" x14ac:dyDescent="0.25">
      <c r="A23" s="21">
        <f>IF(Registre!Y$3="","",Registre!Y$3)</f>
      </c>
      <c r="B23" s="17">
        <f>IF(A23="","",COUNTIF(Registre!Y$4:Y$63,"x"))</f>
      </c>
      <c r="C23" s="22">
        <f>IF(OR(A23="",B23=0),"",MAXIFS(Registre!$A$4:$A$63,Registre!Y$4:Y$63,"x"))</f>
      </c>
    </row>
    <row r="24" spans="1:3" x14ac:dyDescent="0.25">
      <c r="A24" s="21">
        <f>IF(Registre!Z$3="","",Registre!Z$3)</f>
      </c>
      <c r="B24" s="17">
        <f>IF(A24="","",COUNTIF(Registre!Z$4:Z$63,"x"))</f>
      </c>
      <c r="C24" s="22">
        <f>IF(OR(A24="",B24=0),"",MAXIFS(Registre!$A$4:$A$63,Registre!Z$4:Z$63,"x"))</f>
      </c>
    </row>
    <row r="25" spans="1:3" x14ac:dyDescent="0.25">
      <c r="A25" s="21">
        <f>IF(Registre!AA$3="","",Registre!AA$3)</f>
      </c>
      <c r="B25" s="17">
        <f>IF(A25="","",COUNTIF(Registre!AA$4:AA$63,"x"))</f>
      </c>
      <c r="C25" s="22">
        <f>IF(OR(A25="",B25=0),"",MAXIFS(Registre!$A$4:$A$63,Registre!AA$4:AA$63,"x"))</f>
      </c>
    </row>
    <row r="26" spans="1:3" x14ac:dyDescent="0.25">
      <c r="A26" s="21">
        <f>IF(Registre!AB$3="","",Registre!AB$3)</f>
      </c>
      <c r="B26" s="17">
        <f>IF(A26="","",COUNTIF(Registre!AB$4:AB$63,"x"))</f>
      </c>
      <c r="C26" s="22">
        <f>IF(OR(A26="",B26=0),"",MAXIFS(Registre!$A$4:$A$63,Registre!AB$4:AB$63,"x"))</f>
      </c>
    </row>
    <row r="27" spans="1:3" x14ac:dyDescent="0.25">
      <c r="A27" s="21">
        <f>IF(Registre!AC$3="","",Registre!AC$3)</f>
      </c>
      <c r="B27" s="17">
        <f>IF(A27="","",COUNTIF(Registre!AC$4:AC$63,"x"))</f>
      </c>
      <c r="C27" s="22">
        <f>IF(OR(A27="",B27=0),"",MAXIFS(Registre!$A$4:$A$63,Registre!AC$4:AC$63,"x"))</f>
      </c>
    </row>
    <row r="28" spans="1:3" x14ac:dyDescent="0.25">
      <c r="A28" s="21">
        <f>IF(Registre!AD$3="","",Registre!AD$3)</f>
      </c>
      <c r="B28" s="17">
        <f>IF(A28="","",COUNTIF(Registre!AD$4:AD$63,"x"))</f>
      </c>
      <c r="C28" s="22">
        <f>IF(OR(A28="",B28=0),"",MAXIFS(Registre!$A$4:$A$63,Registre!AD$4:AD$63,"x"))</f>
      </c>
    </row>
    <row r="29" spans="1:3" x14ac:dyDescent="0.25">
      <c r="A29" s="21">
        <f>IF(Registre!AE$3="","",Registre!AE$3)</f>
      </c>
      <c r="B29" s="17">
        <f>IF(A29="","",COUNTIF(Registre!AE$4:AE$63,"x"))</f>
      </c>
      <c r="C29" s="22">
        <f>IF(OR(A29="",B29=0),"",MAXIFS(Registre!$A$4:$A$63,Registre!AE$4:AE$63,"x"))</f>
      </c>
    </row>
    <row r="31" ht="30" customHeight="1" spans="1:6" x14ac:dyDescent="0.25">
      <c r="A31" s="23" t="s">
        <v>315</v>
      </c>
      <c r="B31" s="23"/>
      <c r="C31" s="23"/>
      <c r="D31" s="23"/>
      <c r="E31" s="23"/>
      <c r="F31" s="23"/>
    </row>
  </sheetData>
  <sheetProtection sheet="1"/>
  <mergeCells count="1">
    <mergeCell ref="A31:F31"/>
  </mergeCells>
  <conditionalFormatting sqref="B5:B29">
    <cfRule type="expression" dxfId="0" priority="1">
      <formula>AND($A5&lt;&gt;"",$B5=0)</formula>
    </cfRule>
  </conditionalFormatting>
  <conditionalFormatting sqref="F5:F14">
    <cfRule type="expression" dxfId="1" priority="1">
      <formula>AND($B$2&gt;=8,$F5=0)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Notice</vt:lpstr>
      <vt:lpstr>Thèmes</vt:lpstr>
      <vt:lpstr>Fiche</vt:lpstr>
      <vt:lpstr>Registre</vt:lpstr>
      <vt:lpstr>Suivi</vt:lpstr>
    </vt:vector>
  </TitlesOfParts>
  <Company>Roméo Labs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Roméo Labs</dc:creator>
  <dc:title/>
  <dc:subject/>
  <dc:description/>
  <cp:keywords/>
  <cp:category/>
  <cp:lastModifiedBy>Unknown</cp:lastModifiedBy>
  <dcterms:created xsi:type="dcterms:W3CDTF">2026-07-03T00:00:00Z</dcterms:created>
  <dcterms:modified xsi:type="dcterms:W3CDTF">2026-08-16T12:34:48Z</dcterms:modified>
</cp:coreProperties>
</file>